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8" sheetId="1" r:id="rId1"/>
  </sheets>
  <definedNames>
    <definedName name="a">#REF!</definedName>
    <definedName name="a_1">'2018'!$H$8:$H$43</definedName>
    <definedName name="aa">#REF!</definedName>
    <definedName name="aa_1">'2018'!$E$8:$E$43</definedName>
    <definedName name="Alunni">#REF!</definedName>
    <definedName name="Alunni_1">'2018'!$C$8:$C$43</definedName>
    <definedName name="_xlnm.Print_Area" localSheetId="0">'2018'!$A$2:$L$44</definedName>
    <definedName name="Avanzo">#REF!</definedName>
    <definedName name="Avanzo_1">'2018'!#REF!</definedName>
    <definedName name="b">#REF!</definedName>
    <definedName name="b_1">'2018'!$I$8:$I$43</definedName>
    <definedName name="c_">#REF!</definedName>
    <definedName name="c__1">'2018'!$J$8:$J$43</definedName>
    <definedName name="d">#REF!</definedName>
    <definedName name="d_1">'2018'!$L$8:$L$43</definedName>
    <definedName name="Data">#REF!</definedName>
    <definedName name="Data_1">'2018'!#REF!</definedName>
    <definedName name="Determinazione">#REF!</definedName>
    <definedName name="Determinazione_1">'2018'!#REF!</definedName>
    <definedName name="Excel_BuiltIn_Print_Area" localSheetId="0">'2018'!$B$2:$L$44</definedName>
    <definedName name="Excel_BuiltIn_Print_Titles_1_1">'2018'!$B$7:$IT$7</definedName>
    <definedName name="Scuola">#REF!</definedName>
    <definedName name="Scuola_1">'2018'!$B$8:$B$43</definedName>
    <definedName name="Scuole_2001">#REF!</definedName>
    <definedName name="Scuole_2001_1">'2018'!$B$7:$L$43</definedName>
    <definedName name="Somma">#REF!</definedName>
    <definedName name="Somma_1">'2018'!#REF!</definedName>
    <definedName name="Succursale">#REF!</definedName>
    <definedName name="Succursale_1">'2018'!$D$8:$D$43</definedName>
    <definedName name="_xlnm.Print_Titles" localSheetId="0">'2018'!$7:$7</definedName>
    <definedName name="Totale">#REF!</definedName>
    <definedName name="Totale_1">'2018'!#REF!</definedName>
  </definedNames>
  <calcPr fullCalcOnLoad="1" fullPrecision="0"/>
</workbook>
</file>

<file path=xl/sharedStrings.xml><?xml version="1.0" encoding="utf-8"?>
<sst xmlns="http://schemas.openxmlformats.org/spreadsheetml/2006/main" count="62" uniqueCount="60">
  <si>
    <t>Importo totale da ripartire</t>
  </si>
  <si>
    <t>Contr.Fisso</t>
  </si>
  <si>
    <t>Presenza</t>
  </si>
  <si>
    <t xml:space="preserve">Percentuale </t>
  </si>
  <si>
    <t>Percentuale</t>
  </si>
  <si>
    <t xml:space="preserve">Totale per </t>
  </si>
  <si>
    <t>palestra/e interne</t>
  </si>
  <si>
    <t>su popol.</t>
  </si>
  <si>
    <t>succurs.</t>
  </si>
  <si>
    <t xml:space="preserve"> tipologia scuola</t>
  </si>
  <si>
    <t>Istituto</t>
  </si>
  <si>
    <t>5%</t>
  </si>
  <si>
    <t>63%</t>
  </si>
  <si>
    <t>10%</t>
  </si>
  <si>
    <t>2%</t>
  </si>
  <si>
    <t>n°</t>
  </si>
  <si>
    <t>Scuola</t>
  </si>
  <si>
    <t>Alunni</t>
  </si>
  <si>
    <t>Succ.</t>
  </si>
  <si>
    <t>Palestre</t>
  </si>
  <si>
    <t>Diff.Tipo Scuola</t>
  </si>
  <si>
    <t>Totale</t>
  </si>
  <si>
    <t>Agnoletti - Liceo Scientifico - Sesto Fiorentino</t>
  </si>
  <si>
    <t>Alberti – Dante Liceo Artistico e Classico - Firenze</t>
  </si>
  <si>
    <t>Balducci - L. S. e I.T. - Pontassieve</t>
  </si>
  <si>
    <t>Buontalenti - I.P.A.R - Firenze</t>
  </si>
  <si>
    <t>Calamandrei - I.T. - Sesto Fiorentino</t>
  </si>
  <si>
    <t>Castelnuovo - Liceo Scientifico - Firenze</t>
  </si>
  <si>
    <t>Cellini - Tornabuoni - I.P.I.A. e S.C.eT. - Firenze</t>
  </si>
  <si>
    <r>
      <rPr>
        <sz val="10"/>
        <rFont val="Arial"/>
        <family val="2"/>
      </rPr>
      <t>Chini - I.P.I.A. - Borgo San Lorenzo</t>
    </r>
    <r>
      <rPr>
        <sz val="14"/>
        <color indexed="10"/>
        <rFont val="Arial"/>
        <family val="2"/>
      </rPr>
      <t xml:space="preserve"> </t>
    </r>
  </si>
  <si>
    <t xml:space="preserve">Galilei - I.T.C. - Firenze </t>
  </si>
  <si>
    <r>
      <rPr>
        <sz val="10"/>
        <rFont val="Arial"/>
        <family val="2"/>
      </rPr>
      <t>Galileo - Liceo Classico - Firenze</t>
    </r>
    <r>
      <rPr>
        <sz val="10"/>
        <color indexed="10"/>
        <rFont val="Arial"/>
        <family val="2"/>
      </rPr>
      <t xml:space="preserve"> </t>
    </r>
  </si>
  <si>
    <r>
      <rPr>
        <sz val="10"/>
        <rFont val="Arial"/>
        <family val="2"/>
      </rPr>
      <t>ISIS Gobetti Volta</t>
    </r>
    <r>
      <rPr>
        <b/>
        <sz val="10"/>
        <rFont val="Arial"/>
        <family val="2"/>
      </rPr>
      <t xml:space="preserve"> (Liceo Gobetti) </t>
    </r>
    <r>
      <rPr>
        <sz val="10"/>
        <rFont val="Arial"/>
        <family val="2"/>
      </rPr>
      <t>- Bagno a Ripoli</t>
    </r>
  </si>
  <si>
    <t>Gramsci - Liceo Scientifico - Firenze</t>
  </si>
  <si>
    <t>Liceo Artistico P. Romana – Firenze-Sesto F.no</t>
  </si>
  <si>
    <t>Istituto Tecnico Agrario e Prof. Agric.</t>
  </si>
  <si>
    <t>L. da Vinci - Liceo Scientifico - Firenze</t>
  </si>
  <si>
    <t>Machiavelli - Capponi - Lic. Classico e Ist. Magistr.</t>
  </si>
  <si>
    <t xml:space="preserve">Meucci - I.T.I. - Firenze </t>
  </si>
  <si>
    <t>Michelangiolo - Liceo Classico - Firenze</t>
  </si>
  <si>
    <t xml:space="preserve">Morante - Conti - I.T.F. e I.P.S.S. e Nicolodi I.P.I.A. Ciechi- Firenze </t>
  </si>
  <si>
    <t>Russell - Newton - Ist.Istr.Sup.T. e Sc.- Scandicci</t>
  </si>
  <si>
    <t xml:space="preserve">Pascoli - Istituto Magistrale - Firenze </t>
  </si>
  <si>
    <t xml:space="preserve">Peano - I.T.C. - Firenze </t>
  </si>
  <si>
    <t>Polo - I.T.T. - Firenze</t>
  </si>
  <si>
    <t>Rodolico - Liceo Scientifico - Firenze</t>
  </si>
  <si>
    <t>S.S. Annunziata - Liceo Classico - Firenze</t>
  </si>
  <si>
    <t>Saffi - I.P.A.R. - Firenze</t>
  </si>
  <si>
    <t>Salvemini - Duca d'Aosta I.T.G. e C. - Firenze</t>
  </si>
  <si>
    <t>Sassetti - Peruzzi - I.P.S.C.T. - Firenze</t>
  </si>
  <si>
    <t>Ulivi - Liceo Scientifico e I.T. - Borgo S. Lorenzo</t>
  </si>
  <si>
    <t>Vasari - I.T.G. - Figline Valdarno</t>
  </si>
  <si>
    <t>Checchi - I.P.S.C.T. - I.T.C. L. Scientifico -Fucecchio</t>
  </si>
  <si>
    <t>Enriques L. Scientifico - Castelfiorentno</t>
  </si>
  <si>
    <t xml:space="preserve">Fermi - Da Vinci I.T.G. I.T.C. - Empoli </t>
  </si>
  <si>
    <t>Ferraris - Brunelleschi I.T.G. - Empoli</t>
  </si>
  <si>
    <t>Pontormo L. Scientifico - Empoli</t>
  </si>
  <si>
    <t>Virgilio L. Classico, Linguisto, Artistico - Empoli</t>
  </si>
  <si>
    <t>,</t>
  </si>
  <si>
    <t>RIPARTIZIONE FONDO "C" MINUTA MANUTENZIONE STRAORDINARIA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</si>
</sst>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</numFmts>
  <fonts count="16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.5"/>
      <name val="Arial"/>
      <family val="2"/>
    </font>
    <font>
      <sz val="10"/>
      <color indexed="2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9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4" fontId="7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4" fontId="0" fillId="0" borderId="0" xfId="0" applyNumberFormat="1" applyAlignment="1">
      <alignment/>
    </xf>
    <xf numFmtId="0" fontId="3" fillId="2" borderId="3" xfId="0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="115" zoomScaleNormal="115" workbookViewId="0" topLeftCell="A1">
      <selection activeCell="C1" sqref="C1:L1"/>
    </sheetView>
  </sheetViews>
  <sheetFormatPr defaultColWidth="9.140625" defaultRowHeight="17.25" customHeight="1"/>
  <cols>
    <col min="1" max="1" width="6.140625" style="0" customWidth="1"/>
    <col min="2" max="2" width="34.7109375" style="0" customWidth="1"/>
    <col min="3" max="3" width="6.421875" style="0" customWidth="1"/>
    <col min="4" max="4" width="4.7109375" style="0" customWidth="1"/>
    <col min="5" max="5" width="8.57421875" style="1" customWidth="1"/>
    <col min="6" max="6" width="6.8515625" style="0" customWidth="1"/>
    <col min="7" max="7" width="9.57421875" style="0" customWidth="1"/>
    <col min="8" max="8" width="11.28125" style="0" customWidth="1"/>
    <col min="9" max="9" width="8.421875" style="0" customWidth="1"/>
    <col min="10" max="10" width="8.7109375" style="0" customWidth="1"/>
    <col min="11" max="11" width="11.28125" style="0" customWidth="1"/>
    <col min="12" max="12" width="13.00390625" style="0" customWidth="1"/>
    <col min="13" max="13" width="8.8515625" style="0" customWidth="1"/>
    <col min="14" max="14" width="11.8515625" style="0" customWidth="1"/>
    <col min="15" max="16384" width="8.8515625" style="0" customWidth="1"/>
  </cols>
  <sheetData>
    <row r="1" spans="3:12" ht="17.25" customHeight="1" thickBot="1">
      <c r="C1" s="55" t="s">
        <v>59</v>
      </c>
      <c r="D1" s="56"/>
      <c r="E1" s="56"/>
      <c r="F1" s="56"/>
      <c r="G1" s="56"/>
      <c r="H1" s="56"/>
      <c r="I1" s="56"/>
      <c r="J1" s="56"/>
      <c r="K1" s="56"/>
      <c r="L1" s="57"/>
    </row>
    <row r="2" spans="1:14" ht="22.5" customHeight="1">
      <c r="A2" s="2"/>
      <c r="B2" s="3" t="s">
        <v>0</v>
      </c>
      <c r="C2" s="50"/>
      <c r="D2" s="50"/>
      <c r="E2" s="51">
        <v>816066.01</v>
      </c>
      <c r="F2" s="52"/>
      <c r="G2" s="53">
        <f>E2/100*20</f>
        <v>163213.2</v>
      </c>
      <c r="H2" s="53">
        <f>E2/100*5</f>
        <v>40803.3</v>
      </c>
      <c r="I2" s="53">
        <f>E2*63/100</f>
        <v>514121.59</v>
      </c>
      <c r="J2" s="53">
        <f>E2*10/100</f>
        <v>81606.6</v>
      </c>
      <c r="K2" s="53">
        <f>E2*2/100</f>
        <v>16321.32</v>
      </c>
      <c r="L2" s="54"/>
      <c r="N2" s="49"/>
    </row>
    <row r="3" spans="1:12" ht="15.75" customHeight="1">
      <c r="A3" s="2"/>
      <c r="B3" s="48"/>
      <c r="C3" s="48"/>
      <c r="D3" s="48"/>
      <c r="E3" s="48"/>
      <c r="F3" s="48"/>
      <c r="G3" s="6" t="s">
        <v>1</v>
      </c>
      <c r="H3" s="6" t="s">
        <v>2</v>
      </c>
      <c r="I3" s="7" t="s">
        <v>3</v>
      </c>
      <c r="J3" s="8" t="s">
        <v>2</v>
      </c>
      <c r="K3" s="8" t="s">
        <v>4</v>
      </c>
      <c r="L3" s="9" t="s">
        <v>5</v>
      </c>
    </row>
    <row r="4" spans="1:12" ht="18.75" customHeight="1">
      <c r="A4" s="2"/>
      <c r="B4" s="10"/>
      <c r="C4" s="11"/>
      <c r="D4" s="11"/>
      <c r="E4" s="12"/>
      <c r="F4" s="11"/>
      <c r="G4" s="13"/>
      <c r="H4" s="6" t="s">
        <v>6</v>
      </c>
      <c r="I4" s="7" t="s">
        <v>7</v>
      </c>
      <c r="J4" s="8" t="s">
        <v>8</v>
      </c>
      <c r="K4" s="8" t="s">
        <v>9</v>
      </c>
      <c r="L4" s="9" t="s">
        <v>10</v>
      </c>
    </row>
    <row r="5" spans="1:12" ht="17.25" customHeight="1">
      <c r="A5" s="2"/>
      <c r="B5" s="14"/>
      <c r="C5" s="11"/>
      <c r="D5" s="11"/>
      <c r="E5" s="12"/>
      <c r="F5" s="11"/>
      <c r="G5" s="15">
        <v>0.2</v>
      </c>
      <c r="H5" s="15" t="s">
        <v>11</v>
      </c>
      <c r="I5" s="16" t="s">
        <v>12</v>
      </c>
      <c r="J5" s="17" t="s">
        <v>13</v>
      </c>
      <c r="K5" s="16" t="s">
        <v>14</v>
      </c>
      <c r="L5" s="13"/>
    </row>
    <row r="6" spans="1:12" ht="12.75" customHeight="1" hidden="1">
      <c r="A6" s="2"/>
      <c r="B6" s="18"/>
      <c r="C6" s="19"/>
      <c r="D6" s="19"/>
      <c r="E6" s="12"/>
      <c r="F6" s="11"/>
      <c r="G6" s="11"/>
      <c r="H6" s="20"/>
      <c r="I6" s="21"/>
      <c r="J6" s="22"/>
      <c r="K6" s="22"/>
      <c r="L6" s="20"/>
    </row>
    <row r="7" spans="1:12" s="28" customFormat="1" ht="24.75" customHeight="1">
      <c r="A7" s="2" t="s">
        <v>15</v>
      </c>
      <c r="B7" s="23" t="s">
        <v>16</v>
      </c>
      <c r="C7" s="24" t="s">
        <v>17</v>
      </c>
      <c r="D7" s="24" t="s">
        <v>18</v>
      </c>
      <c r="E7" s="25" t="s">
        <v>19</v>
      </c>
      <c r="F7" s="26" t="s">
        <v>20</v>
      </c>
      <c r="G7" s="5"/>
      <c r="H7" s="5"/>
      <c r="I7" s="4"/>
      <c r="J7" s="27"/>
      <c r="K7" s="27"/>
      <c r="L7" s="25" t="s">
        <v>21</v>
      </c>
    </row>
    <row r="8" spans="1:12" s="36" customFormat="1" ht="29.25" customHeight="1">
      <c r="A8" s="2">
        <v>1</v>
      </c>
      <c r="B8" s="29" t="s">
        <v>22</v>
      </c>
      <c r="C8" s="30">
        <v>947</v>
      </c>
      <c r="D8" s="30">
        <v>1</v>
      </c>
      <c r="E8" s="31">
        <v>1</v>
      </c>
      <c r="F8" s="32"/>
      <c r="G8" s="33">
        <f aca="true" t="shared" si="0" ref="G8:G27">$G$2/36</f>
        <v>4533.7</v>
      </c>
      <c r="H8" s="34">
        <f aca="true" t="shared" si="1" ref="H8:H23">$H$2/$E$44*E8</f>
        <v>1360.11</v>
      </c>
      <c r="I8" s="34">
        <f aca="true" t="shared" si="2" ref="I8:I42">$I$2/$C$44*C8</f>
        <v>12034.34</v>
      </c>
      <c r="J8" s="34">
        <f aca="true" t="shared" si="3" ref="J8:J43">$J$2/$D$44*D8</f>
        <v>2550.21</v>
      </c>
      <c r="K8" s="34">
        <f aca="true" t="shared" si="4" ref="K8:K32">$K$2/$F$44*F8</f>
        <v>0</v>
      </c>
      <c r="L8" s="35">
        <f aca="true" t="shared" si="5" ref="L8:L43">G8+H8+I8+J8+K8</f>
        <v>20478.36</v>
      </c>
    </row>
    <row r="9" spans="1:12" ht="29.25" customHeight="1">
      <c r="A9" s="2">
        <v>2</v>
      </c>
      <c r="B9" s="29" t="s">
        <v>23</v>
      </c>
      <c r="C9" s="30">
        <v>1122</v>
      </c>
      <c r="D9" s="30">
        <v>1</v>
      </c>
      <c r="E9" s="31">
        <v>1</v>
      </c>
      <c r="F9" s="31">
        <v>1</v>
      </c>
      <c r="G9" s="33">
        <f t="shared" si="0"/>
        <v>4533.7</v>
      </c>
      <c r="H9" s="34">
        <f t="shared" si="1"/>
        <v>1360.11</v>
      </c>
      <c r="I9" s="34">
        <f t="shared" si="2"/>
        <v>14258.21</v>
      </c>
      <c r="J9" s="34">
        <f t="shared" si="3"/>
        <v>2550.21</v>
      </c>
      <c r="K9" s="34">
        <f t="shared" si="4"/>
        <v>2331.62</v>
      </c>
      <c r="L9" s="35">
        <f t="shared" si="5"/>
        <v>25033.85</v>
      </c>
    </row>
    <row r="10" spans="1:12" s="36" customFormat="1" ht="29.25" customHeight="1">
      <c r="A10" s="2">
        <v>3</v>
      </c>
      <c r="B10" s="29" t="s">
        <v>24</v>
      </c>
      <c r="C10" s="30">
        <v>1003</v>
      </c>
      <c r="D10" s="30">
        <v>0</v>
      </c>
      <c r="E10" s="31">
        <v>1</v>
      </c>
      <c r="F10" s="32"/>
      <c r="G10" s="33">
        <f t="shared" si="0"/>
        <v>4533.7</v>
      </c>
      <c r="H10" s="34">
        <f t="shared" si="1"/>
        <v>1360.11</v>
      </c>
      <c r="I10" s="34">
        <f t="shared" si="2"/>
        <v>12745.98</v>
      </c>
      <c r="J10" s="34">
        <f t="shared" si="3"/>
        <v>0</v>
      </c>
      <c r="K10" s="34">
        <f t="shared" si="4"/>
        <v>0</v>
      </c>
      <c r="L10" s="35">
        <f t="shared" si="5"/>
        <v>18639.79</v>
      </c>
    </row>
    <row r="11" spans="1:12" ht="29.25" customHeight="1">
      <c r="A11" s="2">
        <v>4</v>
      </c>
      <c r="B11" s="29" t="s">
        <v>25</v>
      </c>
      <c r="C11" s="30">
        <v>1285</v>
      </c>
      <c r="D11" s="30">
        <v>1</v>
      </c>
      <c r="E11" s="31">
        <v>1</v>
      </c>
      <c r="F11" s="31">
        <v>1</v>
      </c>
      <c r="G11" s="33">
        <f t="shared" si="0"/>
        <v>4533.7</v>
      </c>
      <c r="H11" s="34">
        <f t="shared" si="1"/>
        <v>1360.11</v>
      </c>
      <c r="I11" s="34">
        <f t="shared" si="2"/>
        <v>16329.59</v>
      </c>
      <c r="J11" s="34">
        <f t="shared" si="3"/>
        <v>2550.21</v>
      </c>
      <c r="K11" s="34">
        <f t="shared" si="4"/>
        <v>2331.62</v>
      </c>
      <c r="L11" s="35">
        <f t="shared" si="5"/>
        <v>27105.23</v>
      </c>
    </row>
    <row r="12" spans="1:12" s="36" customFormat="1" ht="29.25" customHeight="1">
      <c r="A12" s="2">
        <v>5</v>
      </c>
      <c r="B12" s="29" t="s">
        <v>26</v>
      </c>
      <c r="C12" s="30">
        <v>1647</v>
      </c>
      <c r="D12" s="30">
        <v>2</v>
      </c>
      <c r="E12" s="31">
        <v>1</v>
      </c>
      <c r="F12" s="32"/>
      <c r="G12" s="33">
        <f t="shared" si="0"/>
        <v>4533.7</v>
      </c>
      <c r="H12" s="34">
        <f t="shared" si="1"/>
        <v>1360.11</v>
      </c>
      <c r="I12" s="34">
        <f t="shared" si="2"/>
        <v>20929.83</v>
      </c>
      <c r="J12" s="34">
        <f t="shared" si="3"/>
        <v>5100.41</v>
      </c>
      <c r="K12" s="34">
        <f t="shared" si="4"/>
        <v>0</v>
      </c>
      <c r="L12" s="35">
        <f t="shared" si="5"/>
        <v>31924.05</v>
      </c>
    </row>
    <row r="13" spans="1:12" ht="29.25" customHeight="1">
      <c r="A13" s="2">
        <v>6</v>
      </c>
      <c r="B13" s="29" t="s">
        <v>27</v>
      </c>
      <c r="C13" s="30">
        <v>1225</v>
      </c>
      <c r="D13" s="30">
        <v>1</v>
      </c>
      <c r="E13" s="31">
        <v>1</v>
      </c>
      <c r="F13" s="32"/>
      <c r="G13" s="33">
        <f t="shared" si="0"/>
        <v>4533.7</v>
      </c>
      <c r="H13" s="34">
        <f t="shared" si="1"/>
        <v>1360.11</v>
      </c>
      <c r="I13" s="34">
        <f t="shared" si="2"/>
        <v>15567.12</v>
      </c>
      <c r="J13" s="34">
        <f t="shared" si="3"/>
        <v>2550.21</v>
      </c>
      <c r="K13" s="34">
        <f t="shared" si="4"/>
        <v>0</v>
      </c>
      <c r="L13" s="35">
        <f t="shared" si="5"/>
        <v>24011.14</v>
      </c>
    </row>
    <row r="14" spans="1:12" ht="29.25" customHeight="1">
      <c r="A14" s="2">
        <v>7</v>
      </c>
      <c r="B14" s="29" t="s">
        <v>28</v>
      </c>
      <c r="C14" s="30">
        <v>916</v>
      </c>
      <c r="D14" s="30">
        <v>0</v>
      </c>
      <c r="E14" s="31">
        <v>0</v>
      </c>
      <c r="F14" s="32"/>
      <c r="G14" s="33">
        <f t="shared" si="0"/>
        <v>4533.7</v>
      </c>
      <c r="H14" s="34">
        <f t="shared" si="1"/>
        <v>0</v>
      </c>
      <c r="I14" s="34">
        <f t="shared" si="2"/>
        <v>11640.39</v>
      </c>
      <c r="J14" s="34">
        <f t="shared" si="3"/>
        <v>0</v>
      </c>
      <c r="K14" s="34">
        <f t="shared" si="4"/>
        <v>0</v>
      </c>
      <c r="L14" s="35">
        <f t="shared" si="5"/>
        <v>16174.09</v>
      </c>
    </row>
    <row r="15" spans="1:12" s="36" customFormat="1" ht="29.25" customHeight="1">
      <c r="A15" s="2">
        <v>8</v>
      </c>
      <c r="B15" s="29" t="s">
        <v>29</v>
      </c>
      <c r="C15" s="30">
        <v>861</v>
      </c>
      <c r="D15" s="30">
        <v>1</v>
      </c>
      <c r="E15" s="31">
        <v>0</v>
      </c>
      <c r="F15" s="31">
        <v>1</v>
      </c>
      <c r="G15" s="33">
        <f t="shared" si="0"/>
        <v>4533.7</v>
      </c>
      <c r="H15" s="34">
        <f t="shared" si="1"/>
        <v>0</v>
      </c>
      <c r="I15" s="34">
        <f t="shared" si="2"/>
        <v>10941.46</v>
      </c>
      <c r="J15" s="34">
        <f t="shared" si="3"/>
        <v>2550.21</v>
      </c>
      <c r="K15" s="34">
        <f t="shared" si="4"/>
        <v>2331.62</v>
      </c>
      <c r="L15" s="35">
        <f t="shared" si="5"/>
        <v>20356.99</v>
      </c>
    </row>
    <row r="16" spans="1:12" ht="29.25" customHeight="1">
      <c r="A16" s="2">
        <v>9</v>
      </c>
      <c r="B16" s="29" t="s">
        <v>30</v>
      </c>
      <c r="C16" s="30">
        <v>953</v>
      </c>
      <c r="D16" s="30">
        <v>0</v>
      </c>
      <c r="E16" s="31">
        <v>1</v>
      </c>
      <c r="F16" s="31"/>
      <c r="G16" s="33">
        <f t="shared" si="0"/>
        <v>4533.7</v>
      </c>
      <c r="H16" s="34">
        <f t="shared" si="1"/>
        <v>1360.11</v>
      </c>
      <c r="I16" s="34">
        <f t="shared" si="2"/>
        <v>12110.58</v>
      </c>
      <c r="J16" s="34">
        <f t="shared" si="3"/>
        <v>0</v>
      </c>
      <c r="K16" s="34">
        <f t="shared" si="4"/>
        <v>0</v>
      </c>
      <c r="L16" s="35">
        <f t="shared" si="5"/>
        <v>18004.39</v>
      </c>
    </row>
    <row r="17" spans="1:12" s="36" customFormat="1" ht="29.25" customHeight="1">
      <c r="A17" s="2">
        <v>10</v>
      </c>
      <c r="B17" s="29" t="s">
        <v>31</v>
      </c>
      <c r="C17" s="30">
        <v>760</v>
      </c>
      <c r="D17" s="30">
        <v>0</v>
      </c>
      <c r="E17" s="31">
        <v>1</v>
      </c>
      <c r="F17" s="32"/>
      <c r="G17" s="33">
        <f t="shared" si="0"/>
        <v>4533.7</v>
      </c>
      <c r="H17" s="34">
        <f t="shared" si="1"/>
        <v>1360.11</v>
      </c>
      <c r="I17" s="34">
        <f t="shared" si="2"/>
        <v>9657.97</v>
      </c>
      <c r="J17" s="34">
        <f t="shared" si="3"/>
        <v>0</v>
      </c>
      <c r="K17" s="34">
        <f t="shared" si="4"/>
        <v>0</v>
      </c>
      <c r="L17" s="35">
        <f t="shared" si="5"/>
        <v>15551.78</v>
      </c>
    </row>
    <row r="18" spans="1:12" s="36" customFormat="1" ht="29.25" customHeight="1">
      <c r="A18" s="2">
        <v>11</v>
      </c>
      <c r="B18" s="29" t="s">
        <v>32</v>
      </c>
      <c r="C18" s="30">
        <v>1761</v>
      </c>
      <c r="D18" s="30">
        <v>0</v>
      </c>
      <c r="E18" s="31">
        <v>1</v>
      </c>
      <c r="F18" s="32"/>
      <c r="G18" s="33">
        <f t="shared" si="0"/>
        <v>4533.7</v>
      </c>
      <c r="H18" s="34">
        <f t="shared" si="1"/>
        <v>1360.11</v>
      </c>
      <c r="I18" s="34">
        <f t="shared" si="2"/>
        <v>22378.53</v>
      </c>
      <c r="J18" s="34">
        <f t="shared" si="3"/>
        <v>0</v>
      </c>
      <c r="K18" s="34">
        <f t="shared" si="4"/>
        <v>0</v>
      </c>
      <c r="L18" s="35">
        <f t="shared" si="5"/>
        <v>28272.34</v>
      </c>
    </row>
    <row r="19" spans="1:12" s="36" customFormat="1" ht="29.25" customHeight="1">
      <c r="A19" s="2">
        <v>12</v>
      </c>
      <c r="B19" s="29" t="s">
        <v>33</v>
      </c>
      <c r="C19" s="30">
        <v>719</v>
      </c>
      <c r="D19" s="30">
        <v>0</v>
      </c>
      <c r="E19" s="31">
        <v>1</v>
      </c>
      <c r="F19" s="32"/>
      <c r="G19" s="33">
        <f t="shared" si="0"/>
        <v>4533.7</v>
      </c>
      <c r="H19" s="34">
        <f t="shared" si="1"/>
        <v>1360.11</v>
      </c>
      <c r="I19" s="34">
        <f t="shared" si="2"/>
        <v>9136.95</v>
      </c>
      <c r="J19" s="34">
        <f t="shared" si="3"/>
        <v>0</v>
      </c>
      <c r="K19" s="34">
        <f t="shared" si="4"/>
        <v>0</v>
      </c>
      <c r="L19" s="35">
        <f t="shared" si="5"/>
        <v>15030.76</v>
      </c>
    </row>
    <row r="20" spans="1:12" ht="29.25" customHeight="1">
      <c r="A20" s="2">
        <v>13</v>
      </c>
      <c r="B20" s="29" t="s">
        <v>34</v>
      </c>
      <c r="C20" s="30">
        <v>1587</v>
      </c>
      <c r="D20" s="30">
        <v>1</v>
      </c>
      <c r="E20" s="31">
        <v>0</v>
      </c>
      <c r="F20" s="31">
        <v>1</v>
      </c>
      <c r="G20" s="33">
        <f t="shared" si="0"/>
        <v>4533.7</v>
      </c>
      <c r="H20" s="34">
        <f t="shared" si="1"/>
        <v>0</v>
      </c>
      <c r="I20" s="34">
        <f t="shared" si="2"/>
        <v>20167.36</v>
      </c>
      <c r="J20" s="34">
        <f t="shared" si="3"/>
        <v>2550.21</v>
      </c>
      <c r="K20" s="34">
        <f t="shared" si="4"/>
        <v>2331.62</v>
      </c>
      <c r="L20" s="35">
        <f t="shared" si="5"/>
        <v>29582.89</v>
      </c>
    </row>
    <row r="21" spans="1:12" s="36" customFormat="1" ht="29.25" customHeight="1">
      <c r="A21" s="2">
        <v>14</v>
      </c>
      <c r="B21" s="29" t="s">
        <v>35</v>
      </c>
      <c r="C21" s="30">
        <v>1188</v>
      </c>
      <c r="D21" s="30">
        <v>1</v>
      </c>
      <c r="E21" s="31">
        <v>0</v>
      </c>
      <c r="F21" s="32"/>
      <c r="G21" s="33">
        <f t="shared" si="0"/>
        <v>4533.7</v>
      </c>
      <c r="H21" s="34">
        <f t="shared" si="1"/>
        <v>0</v>
      </c>
      <c r="I21" s="34">
        <f t="shared" si="2"/>
        <v>15096.93</v>
      </c>
      <c r="J21" s="34">
        <f t="shared" si="3"/>
        <v>2550.21</v>
      </c>
      <c r="K21" s="34">
        <f t="shared" si="4"/>
        <v>0</v>
      </c>
      <c r="L21" s="35">
        <f t="shared" si="5"/>
        <v>22180.84</v>
      </c>
    </row>
    <row r="22" spans="1:12" s="36" customFormat="1" ht="29.25" customHeight="1">
      <c r="A22" s="2">
        <v>15</v>
      </c>
      <c r="B22" s="29" t="s">
        <v>36</v>
      </c>
      <c r="C22" s="30">
        <v>1085</v>
      </c>
      <c r="D22" s="30">
        <v>0</v>
      </c>
      <c r="E22" s="31">
        <v>1</v>
      </c>
      <c r="F22" s="32"/>
      <c r="G22" s="33">
        <f t="shared" si="0"/>
        <v>4533.7</v>
      </c>
      <c r="H22" s="34">
        <f t="shared" si="1"/>
        <v>1360.11</v>
      </c>
      <c r="I22" s="34">
        <f t="shared" si="2"/>
        <v>13788.02</v>
      </c>
      <c r="J22" s="34">
        <f t="shared" si="3"/>
        <v>0</v>
      </c>
      <c r="K22" s="34">
        <f t="shared" si="4"/>
        <v>0</v>
      </c>
      <c r="L22" s="35">
        <f t="shared" si="5"/>
        <v>19681.83</v>
      </c>
    </row>
    <row r="23" spans="1:12" s="37" customFormat="1" ht="29.25" customHeight="1">
      <c r="A23" s="2">
        <v>16</v>
      </c>
      <c r="B23" s="29" t="s">
        <v>37</v>
      </c>
      <c r="C23" s="30">
        <v>1424</v>
      </c>
      <c r="D23" s="30">
        <v>1</v>
      </c>
      <c r="E23" s="31">
        <v>1</v>
      </c>
      <c r="F23" s="32"/>
      <c r="G23" s="33">
        <f t="shared" si="0"/>
        <v>4533.7</v>
      </c>
      <c r="H23" s="34">
        <f t="shared" si="1"/>
        <v>1360.11</v>
      </c>
      <c r="I23" s="34">
        <f t="shared" si="2"/>
        <v>18095.98</v>
      </c>
      <c r="J23" s="34">
        <f t="shared" si="3"/>
        <v>2550.21</v>
      </c>
      <c r="K23" s="34">
        <f t="shared" si="4"/>
        <v>0</v>
      </c>
      <c r="L23" s="35">
        <f t="shared" si="5"/>
        <v>26540</v>
      </c>
    </row>
    <row r="24" spans="1:12" ht="29.25" customHeight="1">
      <c r="A24" s="2">
        <v>17</v>
      </c>
      <c r="B24" s="29" t="s">
        <v>38</v>
      </c>
      <c r="C24" s="30">
        <v>1195</v>
      </c>
      <c r="D24" s="30">
        <v>0</v>
      </c>
      <c r="E24" s="31">
        <v>1</v>
      </c>
      <c r="F24" s="32"/>
      <c r="G24" s="33">
        <f t="shared" si="0"/>
        <v>4533.7</v>
      </c>
      <c r="H24" s="34">
        <f>$H$2/$E$44*E24+0.01</f>
        <v>1360.12</v>
      </c>
      <c r="I24" s="34">
        <f t="shared" si="2"/>
        <v>15185.88</v>
      </c>
      <c r="J24" s="34">
        <f t="shared" si="3"/>
        <v>0</v>
      </c>
      <c r="K24" s="34">
        <f t="shared" si="4"/>
        <v>0</v>
      </c>
      <c r="L24" s="35">
        <f t="shared" si="5"/>
        <v>21079.7</v>
      </c>
    </row>
    <row r="25" spans="1:12" s="37" customFormat="1" ht="29.25" customHeight="1">
      <c r="A25" s="2">
        <v>18</v>
      </c>
      <c r="B25" s="29" t="s">
        <v>39</v>
      </c>
      <c r="C25" s="30">
        <v>674</v>
      </c>
      <c r="D25" s="30">
        <v>0</v>
      </c>
      <c r="E25" s="31">
        <v>1</v>
      </c>
      <c r="F25" s="32"/>
      <c r="G25" s="33">
        <f t="shared" si="0"/>
        <v>4533.7</v>
      </c>
      <c r="H25" s="34">
        <f>$H$2/$E$44*E25+0.01</f>
        <v>1360.12</v>
      </c>
      <c r="I25" s="34">
        <f t="shared" si="2"/>
        <v>8565.09</v>
      </c>
      <c r="J25" s="34">
        <f t="shared" si="3"/>
        <v>0</v>
      </c>
      <c r="K25" s="34">
        <f t="shared" si="4"/>
        <v>0</v>
      </c>
      <c r="L25" s="35">
        <f t="shared" si="5"/>
        <v>14458.91</v>
      </c>
    </row>
    <row r="26" spans="1:12" s="36" customFormat="1" ht="29.25" customHeight="1">
      <c r="A26" s="2">
        <v>19</v>
      </c>
      <c r="B26" s="29" t="s">
        <v>40</v>
      </c>
      <c r="C26" s="30">
        <v>1283</v>
      </c>
      <c r="D26" s="30">
        <v>1</v>
      </c>
      <c r="E26" s="31">
        <v>1</v>
      </c>
      <c r="F26" s="32"/>
      <c r="G26" s="33">
        <f t="shared" si="0"/>
        <v>4533.7</v>
      </c>
      <c r="H26" s="34">
        <f>$H$2/$E$44*E26+0.01</f>
        <v>1360.12</v>
      </c>
      <c r="I26" s="34">
        <f t="shared" si="2"/>
        <v>16304.17</v>
      </c>
      <c r="J26" s="34">
        <f t="shared" si="3"/>
        <v>2550.21</v>
      </c>
      <c r="K26" s="34">
        <f t="shared" si="4"/>
        <v>0</v>
      </c>
      <c r="L26" s="35">
        <f t="shared" si="5"/>
        <v>24748.2</v>
      </c>
    </row>
    <row r="27" spans="1:12" ht="29.25" customHeight="1">
      <c r="A27" s="2">
        <v>20</v>
      </c>
      <c r="B27" s="29" t="s">
        <v>41</v>
      </c>
      <c r="C27" s="30">
        <v>1769</v>
      </c>
      <c r="D27" s="30">
        <v>0</v>
      </c>
      <c r="E27" s="31">
        <v>1</v>
      </c>
      <c r="F27" s="32"/>
      <c r="G27" s="33">
        <f t="shared" si="0"/>
        <v>4533.7</v>
      </c>
      <c r="H27" s="34">
        <f>$H$2/$E$44*E27</f>
        <v>1360.11</v>
      </c>
      <c r="I27" s="34">
        <f t="shared" si="2"/>
        <v>22480.19</v>
      </c>
      <c r="J27" s="34">
        <f t="shared" si="3"/>
        <v>0</v>
      </c>
      <c r="K27" s="34">
        <f t="shared" si="4"/>
        <v>0</v>
      </c>
      <c r="L27" s="35">
        <f t="shared" si="5"/>
        <v>28374</v>
      </c>
    </row>
    <row r="28" spans="1:12" s="36" customFormat="1" ht="29.25" customHeight="1">
      <c r="A28" s="2">
        <v>21</v>
      </c>
      <c r="B28" s="29" t="s">
        <v>42</v>
      </c>
      <c r="C28" s="30">
        <v>1098</v>
      </c>
      <c r="D28" s="30">
        <v>2</v>
      </c>
      <c r="E28" s="31">
        <v>1</v>
      </c>
      <c r="F28" s="32"/>
      <c r="G28" s="33">
        <f aca="true" t="shared" si="6" ref="G28:G43">$G$2/36+0.01</f>
        <v>4533.71</v>
      </c>
      <c r="H28" s="34">
        <f>$H$2/$E$44*E28</f>
        <v>1360.11</v>
      </c>
      <c r="I28" s="34">
        <f t="shared" si="2"/>
        <v>13953.22</v>
      </c>
      <c r="J28" s="34">
        <f t="shared" si="3"/>
        <v>5100.41</v>
      </c>
      <c r="K28" s="34">
        <f t="shared" si="4"/>
        <v>0</v>
      </c>
      <c r="L28" s="35">
        <f t="shared" si="5"/>
        <v>24947.45</v>
      </c>
    </row>
    <row r="29" spans="1:12" s="36" customFormat="1" ht="29.25" customHeight="1">
      <c r="A29" s="2">
        <v>22</v>
      </c>
      <c r="B29" s="29" t="s">
        <v>43</v>
      </c>
      <c r="C29" s="30">
        <v>775</v>
      </c>
      <c r="D29" s="30">
        <v>0</v>
      </c>
      <c r="E29" s="31">
        <v>1</v>
      </c>
      <c r="F29" s="32"/>
      <c r="G29" s="33">
        <f t="shared" si="6"/>
        <v>4533.71</v>
      </c>
      <c r="H29" s="34">
        <f>$H$2/$E$44*E29</f>
        <v>1360.11</v>
      </c>
      <c r="I29" s="34">
        <f t="shared" si="2"/>
        <v>9848.59</v>
      </c>
      <c r="J29" s="34">
        <f t="shared" si="3"/>
        <v>0</v>
      </c>
      <c r="K29" s="34">
        <f t="shared" si="4"/>
        <v>0</v>
      </c>
      <c r="L29" s="35">
        <f t="shared" si="5"/>
        <v>15742.41</v>
      </c>
    </row>
    <row r="30" spans="1:12" ht="29.25" customHeight="1">
      <c r="A30" s="2">
        <v>23</v>
      </c>
      <c r="B30" s="29" t="s">
        <v>44</v>
      </c>
      <c r="C30" s="30">
        <v>1552</v>
      </c>
      <c r="D30" s="30">
        <v>1</v>
      </c>
      <c r="E30" s="31">
        <v>1</v>
      </c>
      <c r="F30" s="32"/>
      <c r="G30" s="33">
        <f t="shared" si="6"/>
        <v>4533.71</v>
      </c>
      <c r="H30" s="34">
        <f>$H$2/$E$44*E30</f>
        <v>1360.11</v>
      </c>
      <c r="I30" s="34">
        <f t="shared" si="2"/>
        <v>19722.59</v>
      </c>
      <c r="J30" s="34">
        <f t="shared" si="3"/>
        <v>2550.21</v>
      </c>
      <c r="K30" s="34">
        <f t="shared" si="4"/>
        <v>0</v>
      </c>
      <c r="L30" s="35">
        <f t="shared" si="5"/>
        <v>28166.62</v>
      </c>
    </row>
    <row r="31" spans="1:12" s="37" customFormat="1" ht="29.25" customHeight="1">
      <c r="A31" s="2">
        <v>24</v>
      </c>
      <c r="B31" s="29" t="s">
        <v>45</v>
      </c>
      <c r="C31" s="30">
        <v>849</v>
      </c>
      <c r="D31" s="30">
        <v>2</v>
      </c>
      <c r="E31" s="31">
        <v>1</v>
      </c>
      <c r="F31" s="32"/>
      <c r="G31" s="33">
        <f t="shared" si="6"/>
        <v>4533.71</v>
      </c>
      <c r="H31" s="34">
        <f>$H$2/$E$44*E31+0.01</f>
        <v>1360.12</v>
      </c>
      <c r="I31" s="34">
        <f t="shared" si="2"/>
        <v>10788.97</v>
      </c>
      <c r="J31" s="34">
        <f t="shared" si="3"/>
        <v>5100.41</v>
      </c>
      <c r="K31" s="34">
        <f t="shared" si="4"/>
        <v>0</v>
      </c>
      <c r="L31" s="35">
        <f t="shared" si="5"/>
        <v>21783.21</v>
      </c>
    </row>
    <row r="32" spans="1:12" ht="29.25" customHeight="1">
      <c r="A32" s="2">
        <v>25</v>
      </c>
      <c r="B32" s="29" t="s">
        <v>46</v>
      </c>
      <c r="C32" s="30">
        <v>439</v>
      </c>
      <c r="D32" s="30">
        <v>0</v>
      </c>
      <c r="E32" s="31">
        <v>1</v>
      </c>
      <c r="F32" s="32"/>
      <c r="G32" s="33">
        <f t="shared" si="6"/>
        <v>4533.71</v>
      </c>
      <c r="H32" s="34">
        <f>$H$2/$E$44*E32</f>
        <v>1360.11</v>
      </c>
      <c r="I32" s="34">
        <f t="shared" si="2"/>
        <v>5578.75</v>
      </c>
      <c r="J32" s="34">
        <f t="shared" si="3"/>
        <v>0</v>
      </c>
      <c r="K32" s="34">
        <f t="shared" si="4"/>
        <v>0</v>
      </c>
      <c r="L32" s="35">
        <f t="shared" si="5"/>
        <v>11472.57</v>
      </c>
    </row>
    <row r="33" spans="1:12" s="36" customFormat="1" ht="29.25" customHeight="1">
      <c r="A33" s="2">
        <v>26</v>
      </c>
      <c r="B33" s="29" t="s">
        <v>47</v>
      </c>
      <c r="C33" s="30">
        <v>1051</v>
      </c>
      <c r="D33" s="30">
        <v>1</v>
      </c>
      <c r="E33" s="31">
        <v>1</v>
      </c>
      <c r="F33" s="31">
        <v>1</v>
      </c>
      <c r="G33" s="33">
        <f t="shared" si="6"/>
        <v>4533.71</v>
      </c>
      <c r="H33" s="34">
        <f>$H$2/$E$44*E33</f>
        <v>1360.11</v>
      </c>
      <c r="I33" s="34">
        <f t="shared" si="2"/>
        <v>13355.95</v>
      </c>
      <c r="J33" s="34">
        <f t="shared" si="3"/>
        <v>2550.21</v>
      </c>
      <c r="K33" s="34">
        <f>$K$2/$F$44*F33+0.01</f>
        <v>2331.63</v>
      </c>
      <c r="L33" s="35">
        <f t="shared" si="5"/>
        <v>24131.61</v>
      </c>
    </row>
    <row r="34" spans="1:12" s="37" customFormat="1" ht="29.25" customHeight="1">
      <c r="A34" s="2">
        <v>27</v>
      </c>
      <c r="B34" s="29" t="s">
        <v>48</v>
      </c>
      <c r="C34" s="30">
        <v>668</v>
      </c>
      <c r="D34" s="30">
        <v>0</v>
      </c>
      <c r="E34" s="31">
        <v>1</v>
      </c>
      <c r="F34" s="32"/>
      <c r="G34" s="33">
        <f t="shared" si="6"/>
        <v>4533.71</v>
      </c>
      <c r="H34" s="34">
        <f>$H$2/$E$44*E34</f>
        <v>1360.11</v>
      </c>
      <c r="I34" s="34">
        <f t="shared" si="2"/>
        <v>8488.85</v>
      </c>
      <c r="J34" s="34">
        <f t="shared" si="3"/>
        <v>0</v>
      </c>
      <c r="K34" s="34">
        <f>$K$2/$F$44*F34</f>
        <v>0</v>
      </c>
      <c r="L34" s="35">
        <f t="shared" si="5"/>
        <v>14382.67</v>
      </c>
    </row>
    <row r="35" spans="1:12" ht="29.25" customHeight="1">
      <c r="A35" s="2">
        <v>28</v>
      </c>
      <c r="B35" s="29" t="s">
        <v>49</v>
      </c>
      <c r="C35" s="30">
        <v>1090</v>
      </c>
      <c r="D35" s="30">
        <v>1</v>
      </c>
      <c r="E35" s="31">
        <v>1</v>
      </c>
      <c r="F35" s="32"/>
      <c r="G35" s="33">
        <f t="shared" si="6"/>
        <v>4533.71</v>
      </c>
      <c r="H35" s="34">
        <f>$H$2/$E$44*E35</f>
        <v>1360.11</v>
      </c>
      <c r="I35" s="34">
        <f t="shared" si="2"/>
        <v>13851.56</v>
      </c>
      <c r="J35" s="34">
        <f t="shared" si="3"/>
        <v>2550.21</v>
      </c>
      <c r="K35" s="34">
        <f>$K$2/$F$44*F35</f>
        <v>0</v>
      </c>
      <c r="L35" s="35">
        <f t="shared" si="5"/>
        <v>22295.59</v>
      </c>
    </row>
    <row r="36" spans="1:12" s="36" customFormat="1" ht="29.25" customHeight="1">
      <c r="A36" s="2">
        <v>29</v>
      </c>
      <c r="B36" s="29" t="s">
        <v>50</v>
      </c>
      <c r="C36" s="30">
        <v>976</v>
      </c>
      <c r="D36" s="30">
        <v>1</v>
      </c>
      <c r="E36" s="31">
        <v>1</v>
      </c>
      <c r="F36" s="32"/>
      <c r="G36" s="33">
        <f t="shared" si="6"/>
        <v>4533.71</v>
      </c>
      <c r="H36" s="34">
        <f>$H$2/$E$44*E36+0.01</f>
        <v>1360.12</v>
      </c>
      <c r="I36" s="34">
        <f t="shared" si="2"/>
        <v>12402.86</v>
      </c>
      <c r="J36" s="34">
        <f t="shared" si="3"/>
        <v>2550.21</v>
      </c>
      <c r="K36" s="34">
        <f>$K$2/$F$44*F36</f>
        <v>0</v>
      </c>
      <c r="L36" s="35">
        <f t="shared" si="5"/>
        <v>20846.9</v>
      </c>
    </row>
    <row r="37" spans="1:12" s="36" customFormat="1" ht="29.25" customHeight="1">
      <c r="A37" s="2">
        <v>30</v>
      </c>
      <c r="B37" s="29" t="s">
        <v>51</v>
      </c>
      <c r="C37" s="30">
        <v>1041</v>
      </c>
      <c r="D37" s="30">
        <v>2</v>
      </c>
      <c r="E37" s="31">
        <v>1</v>
      </c>
      <c r="F37" s="31">
        <v>1</v>
      </c>
      <c r="G37" s="33">
        <f t="shared" si="6"/>
        <v>4533.71</v>
      </c>
      <c r="H37" s="34">
        <f>$H$2/$E$44*E37+0.01</f>
        <v>1360.12</v>
      </c>
      <c r="I37" s="34">
        <f t="shared" si="2"/>
        <v>13228.87</v>
      </c>
      <c r="J37" s="34">
        <f t="shared" si="3"/>
        <v>5100.41</v>
      </c>
      <c r="K37" s="34">
        <f>$K$2/$F$44*F37+0.01</f>
        <v>2331.63</v>
      </c>
      <c r="L37" s="35">
        <f>G37+H37+I37+J37+K37-0.37</f>
        <v>26554.37</v>
      </c>
    </row>
    <row r="38" spans="1:12" s="36" customFormat="1" ht="29.25" customHeight="1">
      <c r="A38" s="2">
        <v>31</v>
      </c>
      <c r="B38" s="38" t="s">
        <v>52</v>
      </c>
      <c r="C38" s="30">
        <v>863</v>
      </c>
      <c r="D38" s="30">
        <v>2</v>
      </c>
      <c r="E38" s="31">
        <v>1</v>
      </c>
      <c r="F38" s="32">
        <v>0</v>
      </c>
      <c r="G38" s="33">
        <f t="shared" si="6"/>
        <v>4533.71</v>
      </c>
      <c r="H38" s="34">
        <f>$H$2/$E$44*E38+0.01</f>
        <v>1360.12</v>
      </c>
      <c r="I38" s="34">
        <f t="shared" si="2"/>
        <v>10966.88</v>
      </c>
      <c r="J38" s="34">
        <f t="shared" si="3"/>
        <v>5100.41</v>
      </c>
      <c r="K38" s="34">
        <f>$K$2/$F$44*F38</f>
        <v>0</v>
      </c>
      <c r="L38" s="35">
        <f t="shared" si="5"/>
        <v>21961.12</v>
      </c>
    </row>
    <row r="39" spans="1:12" s="36" customFormat="1" ht="29.25" customHeight="1">
      <c r="A39" s="2">
        <v>32</v>
      </c>
      <c r="B39" s="38" t="s">
        <v>53</v>
      </c>
      <c r="C39" s="30">
        <v>1269</v>
      </c>
      <c r="D39" s="30">
        <v>0</v>
      </c>
      <c r="E39" s="31">
        <v>1</v>
      </c>
      <c r="F39" s="32">
        <v>0</v>
      </c>
      <c r="G39" s="33">
        <f t="shared" si="6"/>
        <v>4533.71</v>
      </c>
      <c r="H39" s="34">
        <f>$H$2/$E$44*E39+0.01</f>
        <v>1360.12</v>
      </c>
      <c r="I39" s="34">
        <f t="shared" si="2"/>
        <v>16126.26</v>
      </c>
      <c r="J39" s="34">
        <f t="shared" si="3"/>
        <v>0</v>
      </c>
      <c r="K39" s="34">
        <f>$K$2/$F$44*F39</f>
        <v>0</v>
      </c>
      <c r="L39" s="35">
        <f t="shared" si="5"/>
        <v>22020.09</v>
      </c>
    </row>
    <row r="40" spans="1:12" s="36" customFormat="1" ht="29.25" customHeight="1">
      <c r="A40" s="2">
        <v>33</v>
      </c>
      <c r="B40" s="38" t="s">
        <v>54</v>
      </c>
      <c r="C40" s="30">
        <v>1363</v>
      </c>
      <c r="D40" s="30">
        <v>1</v>
      </c>
      <c r="E40" s="31">
        <v>1</v>
      </c>
      <c r="F40" s="32">
        <v>0</v>
      </c>
      <c r="G40" s="33">
        <f t="shared" si="6"/>
        <v>4533.71</v>
      </c>
      <c r="H40" s="34">
        <f>$H$2/$E$44*E40+0.01</f>
        <v>1360.12</v>
      </c>
      <c r="I40" s="34">
        <f t="shared" si="2"/>
        <v>17320.8</v>
      </c>
      <c r="J40" s="34">
        <f t="shared" si="3"/>
        <v>2550.21</v>
      </c>
      <c r="K40" s="34">
        <f>$K$2/$F$44*F40</f>
        <v>0</v>
      </c>
      <c r="L40" s="35">
        <f t="shared" si="5"/>
        <v>25764.84</v>
      </c>
    </row>
    <row r="41" spans="1:12" s="36" customFormat="1" ht="29.25" customHeight="1">
      <c r="A41" s="2">
        <v>34</v>
      </c>
      <c r="B41" s="38" t="s">
        <v>55</v>
      </c>
      <c r="C41" s="30">
        <v>1254</v>
      </c>
      <c r="D41" s="30">
        <v>4</v>
      </c>
      <c r="E41" s="31">
        <v>0</v>
      </c>
      <c r="F41" s="32">
        <v>0</v>
      </c>
      <c r="G41" s="33">
        <f t="shared" si="6"/>
        <v>4533.71</v>
      </c>
      <c r="H41" s="34">
        <f>$H$2/$E$44*E41</f>
        <v>0</v>
      </c>
      <c r="I41" s="34">
        <f t="shared" si="2"/>
        <v>15935.65</v>
      </c>
      <c r="J41" s="34">
        <f t="shared" si="3"/>
        <v>10200.83</v>
      </c>
      <c r="K41" s="34">
        <f>$K$2/$F$44*F41</f>
        <v>0</v>
      </c>
      <c r="L41" s="35">
        <f t="shared" si="5"/>
        <v>30670.19</v>
      </c>
    </row>
    <row r="42" spans="1:12" s="36" customFormat="1" ht="29.25" customHeight="1">
      <c r="A42" s="2">
        <v>35</v>
      </c>
      <c r="B42" s="38" t="s">
        <v>56</v>
      </c>
      <c r="C42" s="30">
        <v>1427</v>
      </c>
      <c r="D42" s="30">
        <v>1</v>
      </c>
      <c r="E42" s="31">
        <v>1</v>
      </c>
      <c r="F42" s="32">
        <v>0</v>
      </c>
      <c r="G42" s="33">
        <f t="shared" si="6"/>
        <v>4533.71</v>
      </c>
      <c r="H42" s="34">
        <f>$H$2/$E$44*E42+0.01</f>
        <v>1360.12</v>
      </c>
      <c r="I42" s="34">
        <f t="shared" si="2"/>
        <v>18134.11</v>
      </c>
      <c r="J42" s="34">
        <f t="shared" si="3"/>
        <v>2550.21</v>
      </c>
      <c r="K42" s="34">
        <f>$K$2/$F$44*F42</f>
        <v>0</v>
      </c>
      <c r="L42" s="35">
        <f t="shared" si="5"/>
        <v>26578.15</v>
      </c>
    </row>
    <row r="43" spans="1:12" s="36" customFormat="1" ht="29.25" customHeight="1">
      <c r="A43" s="2">
        <v>36</v>
      </c>
      <c r="B43" s="38" t="s">
        <v>57</v>
      </c>
      <c r="C43" s="30">
        <v>1338</v>
      </c>
      <c r="D43" s="30">
        <v>3</v>
      </c>
      <c r="E43" s="31">
        <v>0</v>
      </c>
      <c r="F43" s="32">
        <v>1</v>
      </c>
      <c r="G43" s="33">
        <f t="shared" si="6"/>
        <v>4533.71</v>
      </c>
      <c r="H43" s="34">
        <f>$H$2/$E$44*E43</f>
        <v>0</v>
      </c>
      <c r="I43" s="34">
        <f>$I$2/$C$44*C43+0.01</f>
        <v>17003.12</v>
      </c>
      <c r="J43" s="34">
        <f t="shared" si="3"/>
        <v>7650.62</v>
      </c>
      <c r="K43" s="34">
        <f>$K$2/$F$44*F43+0.01</f>
        <v>2331.63</v>
      </c>
      <c r="L43" s="35">
        <f t="shared" si="5"/>
        <v>31519.08</v>
      </c>
    </row>
    <row r="44" spans="1:12" ht="27.75" customHeight="1">
      <c r="A44" s="2"/>
      <c r="B44" s="39" t="s">
        <v>21</v>
      </c>
      <c r="C44" s="40">
        <f aca="true" t="shared" si="7" ref="C44:L44">SUM(C8:C43)</f>
        <v>40457</v>
      </c>
      <c r="D44" s="40">
        <f t="shared" si="7"/>
        <v>32</v>
      </c>
      <c r="E44" s="41">
        <f t="shared" si="7"/>
        <v>30</v>
      </c>
      <c r="F44" s="41">
        <f t="shared" si="7"/>
        <v>7</v>
      </c>
      <c r="G44" s="42">
        <f t="shared" si="7"/>
        <v>163213.36</v>
      </c>
      <c r="H44" s="42">
        <f t="shared" si="7"/>
        <v>40803.4</v>
      </c>
      <c r="I44" s="42">
        <f t="shared" si="7"/>
        <v>514121.6</v>
      </c>
      <c r="J44" s="42">
        <f t="shared" si="7"/>
        <v>81606.65</v>
      </c>
      <c r="K44" s="42">
        <f t="shared" si="7"/>
        <v>16321.37</v>
      </c>
      <c r="L44" s="43">
        <f>SUM(L8:L43)</f>
        <v>816066.01</v>
      </c>
    </row>
    <row r="45" spans="2:3" ht="17.25" customHeight="1">
      <c r="B45" s="44"/>
      <c r="C45" s="45"/>
    </row>
    <row r="46" spans="2:7" ht="17.25" customHeight="1">
      <c r="B46" s="44"/>
      <c r="G46" s="49"/>
    </row>
    <row r="47" ht="17.25" customHeight="1">
      <c r="B47" s="46"/>
    </row>
    <row r="48" ht="17.25" customHeight="1">
      <c r="K48" s="47"/>
    </row>
    <row r="128" ht="17.25" customHeight="1">
      <c r="E128" s="1" t="s">
        <v>58</v>
      </c>
    </row>
  </sheetData>
  <sheetProtection selectLockedCells="1" selectUnlockedCells="1"/>
  <mergeCells count="2">
    <mergeCell ref="B3:F3"/>
    <mergeCell ref="C1:L1"/>
  </mergeCells>
  <printOptions verticalCentered="1"/>
  <pageMargins left="0.5069444444444444" right="0.02013888888888889" top="0.7" bottom="0.15763888888888888" header="0.16111111111111112" footer="0.5118055555555555"/>
  <pageSetup horizontalDpi="300" verticalDpi="300" orientation="portrait" paperSize="9" scale="65" r:id="rId1"/>
  <headerFooter alignWithMargins="0">
    <oddHeader>&amp;C&amp;"Times New Roman,Normale" - Fondo ORDINARIO - Determinazione  Dirigenziale n. 1059 del 29/06/2018 
&amp;"Times New Roman,Grassetto"         &amp;R&amp;"Times New Roman,Normale"&amp;12Allegato "A"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calco</cp:lastModifiedBy>
  <dcterms:created xsi:type="dcterms:W3CDTF">2019-01-23T22:09:08Z</dcterms:created>
  <dcterms:modified xsi:type="dcterms:W3CDTF">2019-01-23T22:09:08Z</dcterms:modified>
  <cp:category/>
  <cp:version/>
  <cp:contentType/>
  <cp:contentStatus/>
</cp:coreProperties>
</file>