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Foglio1" sheetId="1" r:id="rId1"/>
  </sheets>
  <definedNames>
    <definedName name="_xlnm.Print_Area" localSheetId="0">'Foglio1'!$A$1:$J$33</definedName>
  </definedNames>
  <calcPr fullCalcOnLoad="1"/>
</workbook>
</file>

<file path=xl/sharedStrings.xml><?xml version="1.0" encoding="utf-8"?>
<sst xmlns="http://schemas.openxmlformats.org/spreadsheetml/2006/main" count="53" uniqueCount="50">
  <si>
    <t>VOCI</t>
  </si>
  <si>
    <t>QE approvato con DD 498/2018</t>
  </si>
  <si>
    <t>Nuovo QE</t>
  </si>
  <si>
    <t>Variazioni</t>
  </si>
  <si>
    <t>Differenza</t>
  </si>
  <si>
    <t>capitolo e impegno</t>
  </si>
  <si>
    <t>precedenti</t>
  </si>
  <si>
    <t>A) SOMME a BASE D'APPALTO</t>
  </si>
  <si>
    <t>1) OG1 Edifici civili ed industriali</t>
  </si>
  <si>
    <t>2) OS32 Strutture in legno</t>
  </si>
  <si>
    <t>3) OS18-A Componenti strutturali in acciaio</t>
  </si>
  <si>
    <t>4) OS 3 Impianti idrico-sanitario,cucine</t>
  </si>
  <si>
    <t>5) OS28 Impianti termici e di condizionamento</t>
  </si>
  <si>
    <t>6) OS30 Impianti elettrici</t>
  </si>
  <si>
    <t>A.1) TOTALE LAVORI A CORPO</t>
  </si>
  <si>
    <t>di cui oneri non soggetti a ribasso</t>
  </si>
  <si>
    <t xml:space="preserve">B) SOMME a DISPOSIZIONE dell'AMMINISTRAZIONE </t>
  </si>
  <si>
    <t xml:space="preserve">       a) Affidamento lavori propedeutici Impresa Ergo Piani Srl (det. 2245/2016)</t>
  </si>
  <si>
    <t>Cap 18901 imp 1077/2017 per € 9.159,11</t>
  </si>
  <si>
    <t>Cap 6614 imp 300/2017 per € 39.129,55</t>
  </si>
  <si>
    <t>01) Allacciamento a pubblici servizi</t>
  </si>
  <si>
    <t xml:space="preserve">02) Imprevisti </t>
  </si>
  <si>
    <t>02bis) Altri Imprevisti fase progettazione</t>
  </si>
  <si>
    <t>Aggiunti € 35.000 sul cap.6614 con variazione bilancio richiesta con nota prot. 697 del 18.4.2018</t>
  </si>
  <si>
    <t>03) Fondo per la progettazione e l'innovazione di cui all'Art.93 c. 7 bis del Codice (Compenso incentivante) nella misura del 2%</t>
  </si>
  <si>
    <t>04) Spese tecniche</t>
  </si>
  <si>
    <r>
      <rPr>
        <sz val="12"/>
        <rFont val="Garamond"/>
        <family val="1"/>
      </rPr>
      <t xml:space="preserve">       a) progettazione integrata definitiva ed esecutiva (aggiudicazione </t>
    </r>
    <r>
      <rPr>
        <sz val="11"/>
        <rFont val="Garamond"/>
        <family val="1"/>
      </rPr>
      <t>RTP ABGroup snc (mandataria) DET. 1259/2017</t>
    </r>
  </si>
  <si>
    <t>Cap 6614 imp 778/2018</t>
  </si>
  <si>
    <t xml:space="preserve">      b) Affidamento indagini geologiche e prove laboratorio Igetecma det. 1414/2017 come integrato con det. 2043/2017</t>
  </si>
  <si>
    <t xml:space="preserve">      c) Integr. affidamento indagini geologiche Igetecma det. 2043/2017</t>
  </si>
  <si>
    <t>Cap 6614 imp 204/2018 sub 127/2018</t>
  </si>
  <si>
    <r>
      <rPr>
        <sz val="12"/>
        <rFont val="Garamond"/>
        <family val="1"/>
      </rPr>
      <t xml:space="preserve">      d) verifica progettazione SOC </t>
    </r>
    <r>
      <rPr>
        <sz val="12"/>
        <rFont val="Garamond"/>
        <family val="1"/>
      </rPr>
      <t>Italsocotec Spa</t>
    </r>
    <r>
      <rPr>
        <b/>
        <sz val="12"/>
        <rFont val="Garamond"/>
        <family val="1"/>
      </rPr>
      <t xml:space="preserve"> det. 498/2018 e 721/2018</t>
    </r>
  </si>
  <si>
    <t>cap 19504 imp 1512/2018 + imp 1777/2018</t>
  </si>
  <si>
    <t xml:space="preserve">      e) Variante al servizio di Progettazione def. Esec. E coord. Sicurezza RTP ABGroup snc (MANDATARIO) (Pres. Det.___)</t>
  </si>
  <si>
    <t>Cap. 6614 imp. _____</t>
  </si>
  <si>
    <t>Cap. 19504 imp. _____</t>
  </si>
  <si>
    <t>05) Spese per attività di consulenza o di supporto</t>
  </si>
  <si>
    <t>06) Eventuali spese per commissioni giudicatrici</t>
  </si>
  <si>
    <t>07) Spese per pubblicità e notifiche</t>
  </si>
  <si>
    <t>08) Spese per opere d'arte al 2%</t>
  </si>
  <si>
    <t>09) Spese per accertamenti di laboratorio e verifiche tecniche di collaudo</t>
  </si>
  <si>
    <t>10) IVA su lavori all'aliquota del 10%</t>
  </si>
  <si>
    <t>B) TOTALE SOMME a DISPOSIZIONE dell'AMMINISTRAZIONE</t>
  </si>
  <si>
    <t>TOTALE IMPORTO PROGETTO (A+B)</t>
  </si>
  <si>
    <t>Riepilogo Nuovo QE</t>
  </si>
  <si>
    <t>Cap.19504 FPV</t>
  </si>
  <si>
    <t>Cap. 6614</t>
  </si>
  <si>
    <t>Cap.18901</t>
  </si>
  <si>
    <t>Attuale bilancio</t>
  </si>
  <si>
    <t>Cap 6614 imp 750/2018 sub 618/2018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</si>
</sst>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]\ #,##0.00\ ;\-[$€]\ #,##0.00\ ;[$€]&quot; -&quot;#\ "/>
    <numFmt numFmtId="165" formatCode="&quot;€ &quot;#,##0.00;[Red]&quot;-€ &quot;#,##0.00"/>
  </numFmts>
  <fonts count="8">
    <font>
      <sz val="10"/>
      <name val="Arial"/>
      <family val="0"/>
    </font>
    <font>
      <sz val="11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1"/>
      <name val="Garamond"/>
      <family val="1"/>
    </font>
    <font>
      <b/>
      <sz val="12"/>
      <color indexed="10"/>
      <name val="Garamond"/>
      <family val="1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4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" fillId="0" borderId="1" xfId="0" applyFont="1" applyFill="1" applyBorder="1" applyAlignment="1">
      <alignment horizontal="center" wrapText="1"/>
    </xf>
    <xf numFmtId="40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right" wrapText="1"/>
    </xf>
    <xf numFmtId="0" fontId="2" fillId="0" borderId="1" xfId="0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0" fontId="3" fillId="0" borderId="1" xfId="0" applyFont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right" wrapText="1"/>
    </xf>
    <xf numFmtId="40" fontId="3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/>
    </xf>
    <xf numFmtId="4" fontId="3" fillId="0" borderId="1" xfId="0" applyNumberFormat="1" applyFont="1" applyFill="1" applyBorder="1" applyAlignment="1">
      <alignment wrapText="1"/>
    </xf>
    <xf numFmtId="165" fontId="2" fillId="2" borderId="1" xfId="0" applyNumberFormat="1" applyFont="1" applyFill="1" applyBorder="1" applyAlignment="1">
      <alignment horizontal="left" wrapText="1"/>
    </xf>
    <xf numFmtId="165" fontId="2" fillId="2" borderId="1" xfId="0" applyNumberFormat="1" applyFont="1" applyFill="1" applyBorder="1" applyAlignment="1">
      <alignment horizontal="right" wrapText="1"/>
    </xf>
    <xf numFmtId="165" fontId="3" fillId="2" borderId="1" xfId="0" applyNumberFormat="1" applyFont="1" applyFill="1" applyBorder="1" applyAlignment="1">
      <alignment horizontal="right" wrapText="1"/>
    </xf>
    <xf numFmtId="40" fontId="3" fillId="2" borderId="1" xfId="0" applyNumberFormat="1" applyFont="1" applyFill="1" applyBorder="1" applyAlignment="1">
      <alignment horizontal="right" wrapText="1"/>
    </xf>
    <xf numFmtId="4" fontId="3" fillId="3" borderId="1" xfId="0" applyNumberFormat="1" applyFont="1" applyFill="1" applyBorder="1" applyAlignment="1">
      <alignment/>
    </xf>
    <xf numFmtId="165" fontId="3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 wrapText="1"/>
    </xf>
    <xf numFmtId="4" fontId="3" fillId="0" borderId="1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65" fontId="3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wrapText="1"/>
    </xf>
    <xf numFmtId="4" fontId="0" fillId="4" borderId="1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/>
    </xf>
    <xf numFmtId="4" fontId="3" fillId="5" borderId="1" xfId="0" applyNumberFormat="1" applyFont="1" applyFill="1" applyBorder="1" applyAlignment="1">
      <alignment/>
    </xf>
    <xf numFmtId="4" fontId="3" fillId="3" borderId="1" xfId="0" applyNumberFormat="1" applyFont="1" applyFill="1" applyBorder="1" applyAlignment="1">
      <alignment/>
    </xf>
    <xf numFmtId="4" fontId="1" fillId="0" borderId="0" xfId="0" applyNumberFormat="1" applyFont="1" applyFill="1" applyAlignment="1">
      <alignment/>
    </xf>
    <xf numFmtId="40" fontId="5" fillId="0" borderId="1" xfId="0" applyNumberFormat="1" applyFont="1" applyFill="1" applyBorder="1" applyAlignment="1">
      <alignment horizontal="right" wrapText="1"/>
    </xf>
    <xf numFmtId="164" fontId="3" fillId="0" borderId="1" xfId="15" applyFont="1" applyFill="1" applyBorder="1" applyAlignment="1" applyProtection="1">
      <alignment/>
      <protection/>
    </xf>
    <xf numFmtId="40" fontId="2" fillId="0" borderId="1" xfId="0" applyNumberFormat="1" applyFont="1" applyFill="1" applyBorder="1" applyAlignment="1">
      <alignment horizontal="right" wrapText="1"/>
    </xf>
    <xf numFmtId="4" fontId="3" fillId="5" borderId="1" xfId="0" applyNumberFormat="1" applyFont="1" applyFill="1" applyBorder="1" applyAlignment="1">
      <alignment/>
    </xf>
    <xf numFmtId="165" fontId="1" fillId="0" borderId="0" xfId="0" applyNumberFormat="1" applyFont="1" applyFill="1" applyAlignment="1">
      <alignment/>
    </xf>
    <xf numFmtId="165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wrapText="1"/>
    </xf>
    <xf numFmtId="164" fontId="4" fillId="0" borderId="0" xfId="0" applyNumberFormat="1" applyFont="1" applyFill="1" applyAlignment="1">
      <alignment/>
    </xf>
    <xf numFmtId="0" fontId="2" fillId="2" borderId="1" xfId="0" applyFont="1" applyFill="1" applyBorder="1" applyAlignment="1">
      <alignment vertical="top" wrapText="1"/>
    </xf>
    <xf numFmtId="164" fontId="2" fillId="2" borderId="1" xfId="15" applyFont="1" applyFill="1" applyBorder="1" applyAlignment="1" applyProtection="1">
      <alignment/>
      <protection/>
    </xf>
    <xf numFmtId="40" fontId="2" fillId="2" borderId="1" xfId="0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vertical="top" wrapText="1"/>
    </xf>
    <xf numFmtId="164" fontId="2" fillId="0" borderId="1" xfId="15" applyFont="1" applyFill="1" applyBorder="1" applyAlignment="1" applyProtection="1">
      <alignment/>
      <protection/>
    </xf>
    <xf numFmtId="4" fontId="3" fillId="0" borderId="1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3" borderId="1" xfId="0" applyFont="1" applyFill="1" applyBorder="1" applyAlignment="1">
      <alignment/>
    </xf>
    <xf numFmtId="4" fontId="0" fillId="3" borderId="1" xfId="0" applyNumberFormat="1" applyFont="1" applyFill="1" applyBorder="1" applyAlignment="1">
      <alignment vertical="center"/>
    </xf>
    <xf numFmtId="0" fontId="0" fillId="5" borderId="1" xfId="0" applyFont="1" applyFill="1" applyBorder="1" applyAlignment="1">
      <alignment/>
    </xf>
    <xf numFmtId="4" fontId="0" fillId="5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40" fontId="3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40" fontId="2" fillId="0" borderId="1" xfId="0" applyNumberFormat="1" applyFont="1" applyFill="1" applyBorder="1" applyAlignment="1">
      <alignment horizontal="right" vertic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2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DCC6"/>
      <rgbColor rgb="003366FF"/>
      <rgbColor rgb="0033CCCC"/>
      <rgbColor rgb="0072BF44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="90" zoomScaleNormal="90" workbookViewId="0" topLeftCell="A1">
      <selection activeCell="F18" sqref="F18"/>
    </sheetView>
  </sheetViews>
  <sheetFormatPr defaultColWidth="9.140625" defaultRowHeight="12.75"/>
  <cols>
    <col min="1" max="1" width="50.140625" style="1" customWidth="1"/>
    <col min="2" max="2" width="16.8515625" style="2" customWidth="1"/>
    <col min="3" max="3" width="16.421875" style="2" customWidth="1"/>
    <col min="4" max="4" width="15.00390625" style="2" hidden="1" customWidth="1"/>
    <col min="5" max="5" width="12.7109375" style="3" customWidth="1"/>
    <col min="6" max="6" width="33.140625" style="2" customWidth="1"/>
    <col min="7" max="7" width="12.421875" style="2" customWidth="1"/>
    <col min="8" max="8" width="13.8515625" style="2" customWidth="1"/>
    <col min="9" max="9" width="13.421875" style="2" customWidth="1"/>
    <col min="10" max="10" width="12.7109375" style="2" customWidth="1"/>
    <col min="11" max="11" width="9.00390625" style="2" customWidth="1"/>
    <col min="12" max="12" width="13.421875" style="2" customWidth="1"/>
    <col min="13" max="13" width="9.00390625" style="2" customWidth="1"/>
    <col min="14" max="14" width="12.8515625" style="2" customWidth="1"/>
    <col min="15" max="16" width="11.421875" style="2" customWidth="1"/>
    <col min="17" max="251" width="9.00390625" style="2" customWidth="1"/>
    <col min="252" max="16384" width="11.57421875" style="4" customWidth="1"/>
  </cols>
  <sheetData>
    <row r="1" spans="1:10" ht="47.2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  <c r="G1" s="5" t="s">
        <v>6</v>
      </c>
      <c r="H1" s="5">
        <v>2018</v>
      </c>
      <c r="I1" s="5">
        <v>2019</v>
      </c>
      <c r="J1" s="5">
        <v>2020</v>
      </c>
    </row>
    <row r="2" spans="1:10" ht="15.75">
      <c r="A2" s="7" t="s">
        <v>7</v>
      </c>
      <c r="B2" s="8"/>
      <c r="C2" s="5"/>
      <c r="D2" s="5"/>
      <c r="E2" s="6"/>
      <c r="F2" s="9"/>
      <c r="G2" s="10"/>
      <c r="H2" s="10"/>
      <c r="I2" s="10"/>
      <c r="J2" s="10"/>
    </row>
    <row r="3" spans="1:10" ht="15.75">
      <c r="A3" s="11" t="s">
        <v>8</v>
      </c>
      <c r="B3" s="12">
        <v>1275863.17</v>
      </c>
      <c r="C3" s="12">
        <v>1275863.17</v>
      </c>
      <c r="D3" s="5"/>
      <c r="E3" s="13">
        <f aca="true" t="shared" si="0" ref="E3:E10">C3-B3</f>
        <v>0</v>
      </c>
      <c r="F3" s="9"/>
      <c r="G3" s="10"/>
      <c r="H3" s="10"/>
      <c r="I3" s="10"/>
      <c r="J3" s="10"/>
    </row>
    <row r="4" spans="1:10" s="1" customFormat="1" ht="16.5" customHeight="1">
      <c r="A4" s="11" t="s">
        <v>9</v>
      </c>
      <c r="B4" s="12">
        <v>306524.98</v>
      </c>
      <c r="C4" s="12">
        <v>306524.98</v>
      </c>
      <c r="D4" s="12"/>
      <c r="E4" s="13">
        <f t="shared" si="0"/>
        <v>0</v>
      </c>
      <c r="F4" s="14"/>
      <c r="G4" s="10"/>
      <c r="H4" s="10"/>
      <c r="I4" s="15"/>
      <c r="J4" s="15"/>
    </row>
    <row r="5" spans="1:10" ht="15.75">
      <c r="A5" s="11" t="s">
        <v>10</v>
      </c>
      <c r="B5" s="12">
        <v>36097.37</v>
      </c>
      <c r="C5" s="12">
        <v>36097.37</v>
      </c>
      <c r="D5" s="12"/>
      <c r="E5" s="13">
        <f t="shared" si="0"/>
        <v>0</v>
      </c>
      <c r="F5" s="14"/>
      <c r="G5" s="10"/>
      <c r="H5" s="10"/>
      <c r="I5" s="10"/>
      <c r="J5" s="10"/>
    </row>
    <row r="6" spans="1:10" ht="15.75">
      <c r="A6" s="11" t="s">
        <v>11</v>
      </c>
      <c r="B6" s="12">
        <v>117459.72</v>
      </c>
      <c r="C6" s="12">
        <v>117459.72</v>
      </c>
      <c r="D6" s="12"/>
      <c r="E6" s="13">
        <f t="shared" si="0"/>
        <v>0</v>
      </c>
      <c r="F6" s="14"/>
      <c r="G6" s="10"/>
      <c r="H6" s="10"/>
      <c r="I6" s="10"/>
      <c r="J6" s="10"/>
    </row>
    <row r="7" spans="1:10" ht="15.75">
      <c r="A7" s="11" t="s">
        <v>12</v>
      </c>
      <c r="B7" s="12">
        <v>191555.03</v>
      </c>
      <c r="C7" s="12">
        <v>191555.03</v>
      </c>
      <c r="D7" s="12"/>
      <c r="E7" s="13">
        <f t="shared" si="0"/>
        <v>0</v>
      </c>
      <c r="F7" s="14"/>
      <c r="G7" s="10"/>
      <c r="H7" s="10"/>
      <c r="I7" s="10"/>
      <c r="J7" s="10"/>
    </row>
    <row r="8" spans="1:10" ht="15.75">
      <c r="A8" s="11" t="s">
        <v>13</v>
      </c>
      <c r="B8" s="12">
        <v>302211.69</v>
      </c>
      <c r="C8" s="12">
        <v>302211.69</v>
      </c>
      <c r="D8" s="12"/>
      <c r="E8" s="13">
        <f t="shared" si="0"/>
        <v>0</v>
      </c>
      <c r="F8" s="14"/>
      <c r="G8" s="10"/>
      <c r="H8" s="10"/>
      <c r="I8" s="10"/>
      <c r="J8" s="10"/>
    </row>
    <row r="9" spans="1:10" ht="15.75">
      <c r="A9" s="16" t="s">
        <v>14</v>
      </c>
      <c r="B9" s="17">
        <f>SUM(B3:B8)</f>
        <v>2229711.96</v>
      </c>
      <c r="C9" s="17">
        <f>SUM(C3:C8)</f>
        <v>2229711.96</v>
      </c>
      <c r="D9" s="18"/>
      <c r="E9" s="19">
        <f t="shared" si="0"/>
        <v>0</v>
      </c>
      <c r="F9" s="14"/>
      <c r="G9" s="10"/>
      <c r="H9" s="20">
        <v>450000</v>
      </c>
      <c r="I9" s="20">
        <f>C9-H9</f>
        <v>1779711.96</v>
      </c>
      <c r="J9" s="10"/>
    </row>
    <row r="10" spans="1:10" ht="15.75">
      <c r="A10" s="21" t="s">
        <v>15</v>
      </c>
      <c r="B10" s="12">
        <v>75670.7</v>
      </c>
      <c r="C10" s="12">
        <v>75670.7</v>
      </c>
      <c r="D10" s="12"/>
      <c r="E10" s="13">
        <f t="shared" si="0"/>
        <v>0</v>
      </c>
      <c r="F10" s="14"/>
      <c r="G10" s="10"/>
      <c r="H10" s="10"/>
      <c r="I10" s="10"/>
      <c r="J10" s="10"/>
    </row>
    <row r="11" spans="1:10" ht="15.75">
      <c r="A11" s="21"/>
      <c r="B11" s="12"/>
      <c r="C11" s="12"/>
      <c r="D11" s="12"/>
      <c r="E11" s="13"/>
      <c r="F11" s="14"/>
      <c r="G11" s="10"/>
      <c r="H11" s="10"/>
      <c r="I11" s="10"/>
      <c r="J11" s="10"/>
    </row>
    <row r="12" spans="1:10" s="26" customFormat="1" ht="31.5">
      <c r="A12" s="22" t="s">
        <v>16</v>
      </c>
      <c r="B12" s="12"/>
      <c r="C12" s="23"/>
      <c r="D12" s="24">
        <f>-B12</f>
        <v>0</v>
      </c>
      <c r="E12" s="13"/>
      <c r="F12" s="9"/>
      <c r="G12" s="10"/>
      <c r="H12" s="25"/>
      <c r="I12" s="10"/>
      <c r="J12" s="10"/>
    </row>
    <row r="13" spans="1:16" ht="29.25" customHeight="1">
      <c r="A13" s="54" t="s">
        <v>17</v>
      </c>
      <c r="B13" s="55">
        <v>48288.66</v>
      </c>
      <c r="C13" s="55">
        <v>48288.66</v>
      </c>
      <c r="D13" s="27"/>
      <c r="E13" s="56">
        <f>C13-B13</f>
        <v>0</v>
      </c>
      <c r="F13" s="28" t="s">
        <v>18</v>
      </c>
      <c r="G13" s="29">
        <v>9159.11</v>
      </c>
      <c r="H13" s="10"/>
      <c r="I13" s="10"/>
      <c r="J13" s="10"/>
      <c r="N13" s="30"/>
      <c r="O13" s="30"/>
      <c r="P13" s="30"/>
    </row>
    <row r="14" spans="1:16" ht="31.5">
      <c r="A14" s="54"/>
      <c r="B14" s="55"/>
      <c r="C14" s="55"/>
      <c r="D14" s="27"/>
      <c r="E14" s="56"/>
      <c r="F14" s="28" t="s">
        <v>19</v>
      </c>
      <c r="G14" s="31">
        <v>39129.55</v>
      </c>
      <c r="H14" s="10"/>
      <c r="I14" s="10"/>
      <c r="J14" s="10"/>
      <c r="N14" s="30"/>
      <c r="O14" s="30"/>
      <c r="P14" s="30"/>
    </row>
    <row r="15" spans="1:14" ht="15.75">
      <c r="A15" s="11" t="s">
        <v>20</v>
      </c>
      <c r="B15" s="12">
        <v>3000</v>
      </c>
      <c r="C15" s="12">
        <v>3000</v>
      </c>
      <c r="D15" s="12"/>
      <c r="E15" s="13">
        <f>C15-B15</f>
        <v>0</v>
      </c>
      <c r="F15" s="28"/>
      <c r="G15" s="25"/>
      <c r="H15" s="25"/>
      <c r="I15" s="32">
        <f>C15</f>
        <v>3000</v>
      </c>
      <c r="J15" s="10"/>
      <c r="L15" s="33"/>
      <c r="N15" s="33"/>
    </row>
    <row r="16" spans="1:14" ht="15.75">
      <c r="A16" s="11" t="s">
        <v>21</v>
      </c>
      <c r="B16" s="12">
        <f>111485.6+89844.25-25705.97-1028.24</f>
        <v>174595.64</v>
      </c>
      <c r="C16" s="12">
        <v>174470.79</v>
      </c>
      <c r="D16" s="12"/>
      <c r="E16" s="34">
        <f>C16-B16</f>
        <v>-124.85000000000582</v>
      </c>
      <c r="F16" s="28"/>
      <c r="G16" s="25"/>
      <c r="H16" s="32">
        <v>56797.68</v>
      </c>
      <c r="I16" s="32">
        <f>C16-H16</f>
        <v>117673.11000000002</v>
      </c>
      <c r="J16" s="10"/>
      <c r="L16" s="33"/>
      <c r="N16" s="33"/>
    </row>
    <row r="17" spans="1:14" ht="47.25">
      <c r="A17" s="11" t="s">
        <v>22</v>
      </c>
      <c r="B17" s="35">
        <v>35000</v>
      </c>
      <c r="C17" s="35"/>
      <c r="D17" s="12"/>
      <c r="E17" s="36">
        <f>C17-B17</f>
        <v>-35000</v>
      </c>
      <c r="F17" s="28" t="s">
        <v>23</v>
      </c>
      <c r="G17" s="25"/>
      <c r="H17" s="25"/>
      <c r="I17" s="25"/>
      <c r="J17" s="10"/>
      <c r="L17" s="33"/>
      <c r="N17" s="33"/>
    </row>
    <row r="18" spans="1:10" ht="47.25">
      <c r="A18" s="11" t="s">
        <v>24</v>
      </c>
      <c r="B18" s="12">
        <f>B9*0.02</f>
        <v>44594.2392</v>
      </c>
      <c r="C18" s="12">
        <f>C9*0.02</f>
        <v>44594.2392</v>
      </c>
      <c r="D18" s="12"/>
      <c r="E18" s="13">
        <f>C18-B18</f>
        <v>0</v>
      </c>
      <c r="F18" s="28"/>
      <c r="G18" s="25"/>
      <c r="H18" s="25"/>
      <c r="I18" s="32">
        <f>C18</f>
        <v>44594.2392</v>
      </c>
      <c r="J18" s="10"/>
    </row>
    <row r="19" spans="1:16" ht="15.75">
      <c r="A19" s="11" t="s">
        <v>25</v>
      </c>
      <c r="B19" s="12"/>
      <c r="C19" s="12"/>
      <c r="D19" s="12"/>
      <c r="E19" s="13"/>
      <c r="F19" s="28"/>
      <c r="G19" s="25"/>
      <c r="H19" s="25"/>
      <c r="I19" s="25"/>
      <c r="J19" s="10"/>
      <c r="N19" s="33"/>
      <c r="O19" s="33"/>
      <c r="P19" s="33"/>
    </row>
    <row r="20" spans="1:10" ht="46.5">
      <c r="A20" s="11" t="s">
        <v>26</v>
      </c>
      <c r="B20" s="12">
        <v>106592.19</v>
      </c>
      <c r="C20" s="12">
        <v>106592.19</v>
      </c>
      <c r="D20" s="12"/>
      <c r="E20" s="13">
        <f>C20-B20</f>
        <v>0</v>
      </c>
      <c r="F20" s="28" t="s">
        <v>27</v>
      </c>
      <c r="G20" s="25"/>
      <c r="H20" s="37">
        <f>C20</f>
        <v>106592.19</v>
      </c>
      <c r="I20" s="25"/>
      <c r="J20" s="10"/>
    </row>
    <row r="21" spans="1:14" ht="47.25">
      <c r="A21" s="11" t="s">
        <v>28</v>
      </c>
      <c r="B21" s="12">
        <v>14644.88</v>
      </c>
      <c r="C21" s="12">
        <v>11567.42</v>
      </c>
      <c r="D21" s="12"/>
      <c r="E21" s="13">
        <f>C21-B21</f>
        <v>-3077.459999999999</v>
      </c>
      <c r="F21" s="28" t="s">
        <v>49</v>
      </c>
      <c r="G21" s="25"/>
      <c r="H21" s="37">
        <f>C21</f>
        <v>11567.42</v>
      </c>
      <c r="I21" s="25"/>
      <c r="J21" s="25"/>
      <c r="N21" s="38"/>
    </row>
    <row r="22" spans="1:16" ht="31.5">
      <c r="A22" s="11" t="s">
        <v>29</v>
      </c>
      <c r="B22" s="12">
        <v>5688.49</v>
      </c>
      <c r="C22" s="12">
        <v>5688.49</v>
      </c>
      <c r="D22" s="12"/>
      <c r="E22" s="13">
        <f>C22-B22</f>
        <v>0</v>
      </c>
      <c r="F22" s="28" t="s">
        <v>30</v>
      </c>
      <c r="G22" s="25"/>
      <c r="H22" s="37">
        <f>C22</f>
        <v>5688.49</v>
      </c>
      <c r="I22" s="25"/>
      <c r="J22" s="10"/>
      <c r="N22" s="38"/>
      <c r="O22" s="38"/>
      <c r="P22" s="38"/>
    </row>
    <row r="23" spans="1:14" s="26" customFormat="1" ht="31.5">
      <c r="A23" s="11" t="s">
        <v>31</v>
      </c>
      <c r="B23" s="12">
        <f>25705.97+1028.24</f>
        <v>26734.210000000003</v>
      </c>
      <c r="C23" s="12">
        <f>25705.97+1028.24</f>
        <v>26734.210000000003</v>
      </c>
      <c r="D23" s="39">
        <f>C23-B23</f>
        <v>0</v>
      </c>
      <c r="E23" s="13">
        <f>C23-B23</f>
        <v>0</v>
      </c>
      <c r="F23" s="28" t="s">
        <v>32</v>
      </c>
      <c r="G23" s="25"/>
      <c r="H23" s="32">
        <f>C23</f>
        <v>26734.210000000003</v>
      </c>
      <c r="I23" s="25"/>
      <c r="J23" s="25"/>
      <c r="N23" s="38"/>
    </row>
    <row r="24" spans="1:14" s="26" customFormat="1" ht="23.25" customHeight="1">
      <c r="A24" s="57" t="s">
        <v>33</v>
      </c>
      <c r="B24" s="55"/>
      <c r="C24" s="58">
        <v>38202.31</v>
      </c>
      <c r="D24" s="39"/>
      <c r="E24" s="59">
        <f>C24-B24</f>
        <v>38202.31</v>
      </c>
      <c r="F24" s="40" t="s">
        <v>34</v>
      </c>
      <c r="G24" s="25"/>
      <c r="H24" s="37">
        <v>35000</v>
      </c>
      <c r="I24" s="25"/>
      <c r="J24" s="25"/>
      <c r="N24" s="38"/>
    </row>
    <row r="25" spans="1:14" s="26" customFormat="1" ht="21.75" customHeight="1">
      <c r="A25" s="57"/>
      <c r="B25" s="55"/>
      <c r="C25" s="58"/>
      <c r="D25" s="39"/>
      <c r="E25" s="59"/>
      <c r="F25" s="40" t="s">
        <v>35</v>
      </c>
      <c r="G25" s="25"/>
      <c r="H25" s="32">
        <f>C24-H24</f>
        <v>3202.3099999999977</v>
      </c>
      <c r="I25" s="25"/>
      <c r="J25" s="25"/>
      <c r="N25" s="38"/>
    </row>
    <row r="26" spans="1:14" s="26" customFormat="1" ht="15.75">
      <c r="A26" s="11" t="s">
        <v>36</v>
      </c>
      <c r="B26" s="12"/>
      <c r="C26" s="12"/>
      <c r="D26" s="39"/>
      <c r="E26" s="13">
        <f aca="true" t="shared" si="1" ref="E26:E33">C26-B26</f>
        <v>0</v>
      </c>
      <c r="F26" s="9"/>
      <c r="G26" s="25"/>
      <c r="H26" s="25"/>
      <c r="I26" s="25"/>
      <c r="J26" s="10"/>
      <c r="N26" s="38"/>
    </row>
    <row r="27" spans="1:14" s="26" customFormat="1" ht="15.75">
      <c r="A27" s="11" t="s">
        <v>37</v>
      </c>
      <c r="B27" s="12"/>
      <c r="C27" s="12"/>
      <c r="D27" s="39">
        <f>C27-B27</f>
        <v>0</v>
      </c>
      <c r="E27" s="13">
        <f t="shared" si="1"/>
        <v>0</v>
      </c>
      <c r="F27" s="14"/>
      <c r="G27" s="10"/>
      <c r="H27" s="25"/>
      <c r="I27" s="25"/>
      <c r="J27" s="25"/>
      <c r="N27" s="2"/>
    </row>
    <row r="28" spans="1:14" s="26" customFormat="1" ht="15.75">
      <c r="A28" s="11" t="s">
        <v>38</v>
      </c>
      <c r="B28" s="12"/>
      <c r="C28" s="12"/>
      <c r="D28" s="39"/>
      <c r="E28" s="13">
        <f t="shared" si="1"/>
        <v>0</v>
      </c>
      <c r="F28" s="9"/>
      <c r="G28" s="25"/>
      <c r="H28" s="25"/>
      <c r="I28" s="25"/>
      <c r="J28" s="10"/>
      <c r="N28" s="38"/>
    </row>
    <row r="29" spans="1:14" s="26" customFormat="1" ht="15.75">
      <c r="A29" s="11" t="s">
        <v>39</v>
      </c>
      <c r="B29" s="12"/>
      <c r="C29" s="12"/>
      <c r="D29" s="39"/>
      <c r="E29" s="13">
        <f t="shared" si="1"/>
        <v>0</v>
      </c>
      <c r="F29" s="9"/>
      <c r="G29" s="25"/>
      <c r="H29" s="25"/>
      <c r="I29" s="25"/>
      <c r="J29" s="10"/>
      <c r="N29" s="38"/>
    </row>
    <row r="30" spans="1:14" s="26" customFormat="1" ht="31.5">
      <c r="A30" s="11" t="s">
        <v>40</v>
      </c>
      <c r="B30" s="12"/>
      <c r="C30" s="12"/>
      <c r="D30" s="39"/>
      <c r="E30" s="13">
        <f t="shared" si="1"/>
        <v>0</v>
      </c>
      <c r="F30" s="9"/>
      <c r="G30" s="25"/>
      <c r="H30" s="25"/>
      <c r="I30" s="25"/>
      <c r="J30" s="10"/>
      <c r="L30" s="41"/>
      <c r="N30" s="38"/>
    </row>
    <row r="31" spans="1:14" s="26" customFormat="1" ht="15.75">
      <c r="A31" s="11" t="s">
        <v>41</v>
      </c>
      <c r="B31" s="12">
        <f>B9*0.1</f>
        <v>222971.196</v>
      </c>
      <c r="C31" s="35">
        <f>C9*0.1</f>
        <v>222971.196</v>
      </c>
      <c r="D31" s="39"/>
      <c r="E31" s="13">
        <f t="shared" si="1"/>
        <v>0</v>
      </c>
      <c r="F31" s="9"/>
      <c r="G31" s="25"/>
      <c r="H31" s="32">
        <f>H9*0.1</f>
        <v>45000</v>
      </c>
      <c r="I31" s="32">
        <f>C31-H31</f>
        <v>177971.196</v>
      </c>
      <c r="J31" s="10"/>
      <c r="L31" s="41"/>
      <c r="N31" s="38"/>
    </row>
    <row r="32" spans="1:16" s="26" customFormat="1" ht="31.5">
      <c r="A32" s="42" t="s">
        <v>42</v>
      </c>
      <c r="B32" s="43">
        <f>SUM(B13:B31)</f>
        <v>682109.5052</v>
      </c>
      <c r="C32" s="43">
        <f>SUM(C13:C31)</f>
        <v>682109.5052</v>
      </c>
      <c r="D32" s="17"/>
      <c r="E32" s="44">
        <f t="shared" si="1"/>
        <v>0</v>
      </c>
      <c r="F32" s="14"/>
      <c r="G32" s="25"/>
      <c r="H32" s="25"/>
      <c r="I32" s="25"/>
      <c r="J32" s="10"/>
      <c r="N32" s="33"/>
      <c r="O32" s="33"/>
      <c r="P32" s="33"/>
    </row>
    <row r="33" spans="1:10" ht="15.75">
      <c r="A33" s="45" t="s">
        <v>43</v>
      </c>
      <c r="B33" s="46">
        <f>B32+B9</f>
        <v>2911821.4652</v>
      </c>
      <c r="C33" s="46">
        <f>C32+C9</f>
        <v>2911821.4652</v>
      </c>
      <c r="D33" s="39"/>
      <c r="E33" s="36">
        <f t="shared" si="1"/>
        <v>0</v>
      </c>
      <c r="F33" s="14"/>
      <c r="G33" s="25"/>
      <c r="H33" s="47"/>
      <c r="I33" s="25"/>
      <c r="J33" s="10"/>
    </row>
    <row r="36" spans="6:10" ht="15">
      <c r="F36"/>
      <c r="G36"/>
      <c r="H36" s="48">
        <v>2018</v>
      </c>
      <c r="I36" s="48">
        <v>2019</v>
      </c>
      <c r="J36" s="48">
        <v>2020</v>
      </c>
    </row>
    <row r="37" spans="6:10" ht="15">
      <c r="F37" s="49" t="s">
        <v>44</v>
      </c>
      <c r="G37"/>
      <c r="H37"/>
      <c r="I37"/>
      <c r="J37"/>
    </row>
    <row r="38" spans="6:10" ht="15">
      <c r="F38" s="50" t="s">
        <v>45</v>
      </c>
      <c r="G38" s="51"/>
      <c r="H38" s="51">
        <f>H9+H16+H23+H25+H31</f>
        <v>581734.2</v>
      </c>
      <c r="I38" s="51">
        <f>I9+I15+I16+I18+I31</f>
        <v>2122950.5052</v>
      </c>
      <c r="J38" s="51"/>
    </row>
    <row r="39" spans="6:10" ht="15">
      <c r="F39" s="52" t="s">
        <v>46</v>
      </c>
      <c r="G39" s="53">
        <f>G14</f>
        <v>39129.55</v>
      </c>
      <c r="H39" s="53">
        <f>H20+H21+H22+H24</f>
        <v>158848.1</v>
      </c>
      <c r="I39" s="53"/>
      <c r="J39" s="53"/>
    </row>
    <row r="40" spans="6:10" ht="15">
      <c r="F40" s="29" t="s">
        <v>47</v>
      </c>
      <c r="G40" s="29">
        <f>G13</f>
        <v>9159.11</v>
      </c>
      <c r="H40" s="29"/>
      <c r="I40" s="29"/>
      <c r="J40" s="29"/>
    </row>
    <row r="41" spans="6:10" ht="15">
      <c r="F41"/>
      <c r="G41"/>
      <c r="H41"/>
      <c r="I41"/>
      <c r="J41"/>
    </row>
    <row r="42" spans="6:10" ht="15">
      <c r="F42" s="49" t="s">
        <v>48</v>
      </c>
      <c r="G42"/>
      <c r="H42"/>
      <c r="I42"/>
      <c r="J42"/>
    </row>
    <row r="43" spans="6:10" ht="15">
      <c r="F43" s="50" t="s">
        <v>45</v>
      </c>
      <c r="G43" s="51"/>
      <c r="H43" s="51">
        <v>581734.21</v>
      </c>
      <c r="I43" s="51">
        <v>2119873.04</v>
      </c>
      <c r="J43" s="51"/>
    </row>
    <row r="44" spans="6:10" ht="15">
      <c r="F44" s="52" t="s">
        <v>46</v>
      </c>
      <c r="G44" s="53">
        <v>39129.55</v>
      </c>
      <c r="H44" s="53">
        <v>161925.56</v>
      </c>
      <c r="I44" s="53"/>
      <c r="J44" s="53"/>
    </row>
    <row r="45" spans="6:10" ht="15">
      <c r="F45" s="29" t="s">
        <v>47</v>
      </c>
      <c r="G45" s="29">
        <v>9159.11</v>
      </c>
      <c r="H45" s="29"/>
      <c r="I45" s="29"/>
      <c r="J45" s="29"/>
    </row>
  </sheetData>
  <sheetProtection selectLockedCells="1" selectUnlockedCells="1"/>
  <mergeCells count="8">
    <mergeCell ref="A24:A25"/>
    <mergeCell ref="B24:B25"/>
    <mergeCell ref="C24:C25"/>
    <mergeCell ref="E24:E25"/>
    <mergeCell ref="A13:A14"/>
    <mergeCell ref="B13:B14"/>
    <mergeCell ref="C13:C14"/>
    <mergeCell ref="E13:E14"/>
  </mergeCells>
  <printOptions/>
  <pageMargins left="0.7479166666666667" right="0.7479166666666667" top="0.5902777777777778" bottom="0.5902777777777778" header="0.5118055555555555" footer="0.5118055555555555"/>
  <pageSetup horizontalDpi="300" verticalDpi="3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torlu</cp:lastModifiedBy>
  <dcterms:created xsi:type="dcterms:W3CDTF">2018-09-11T11:40:17Z</dcterms:created>
  <dcterms:modified xsi:type="dcterms:W3CDTF">2018-09-11T11:41:52Z</dcterms:modified>
  <cp:category/>
  <cp:version/>
  <cp:contentType/>
  <cp:contentStatus/>
</cp:coreProperties>
</file>